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510" windowHeight="8130" tabRatio="717" activeTab="1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робин'!$A$1:$V$33</definedName>
  </definedNames>
  <calcPr fullCalcOnLoad="1"/>
</workbook>
</file>

<file path=xl/sharedStrings.xml><?xml version="1.0" encoding="utf-8"?>
<sst xmlns="http://schemas.openxmlformats.org/spreadsheetml/2006/main" count="113" uniqueCount="80">
  <si>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</si>
  <si>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</si>
  <si>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</si>
  <si>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2015</t>
  </si>
  <si>
    <t xml:space="preserve">ФИНАЛ  </t>
  </si>
  <si>
    <t>12 декабря  2015 г.</t>
  </si>
  <si>
    <t>№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</si>
  <si>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</si>
  <si>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</si>
  <si>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</si>
  <si>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</si>
  <si>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</si>
  <si>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</si>
  <si>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</si>
  <si>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</si>
  <si>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 xml:space="preserve"> </t>
  </si>
  <si>
    <t>Раунд Робин</t>
  </si>
  <si>
    <t>12 декабря 2015 г.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</si>
  <si>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</si>
  <si>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</si>
  <si>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</si>
  <si>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</si>
  <si>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</si>
  <si>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</si>
  <si>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</si>
  <si>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</si>
  <si>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</si>
  <si>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 1 группа</t>
  </si>
  <si>
    <t xml:space="preserve">     2 группа</t>
  </si>
  <si>
    <t>12 декабря 2015г.</t>
  </si>
  <si>
    <t>ФИНАЛ</t>
  </si>
  <si>
    <t xml:space="preserve">СТЕПЛЕДДЕР </t>
  </si>
  <si>
    <t>За 1 место</t>
  </si>
  <si>
    <t>За 3 место</t>
  </si>
  <si>
    <t>Кияшкин А.</t>
  </si>
  <si>
    <t>Вайнман М.</t>
  </si>
  <si>
    <t>Мисходжев Р.</t>
  </si>
  <si>
    <t>Лихолай А.</t>
  </si>
  <si>
    <t>Безотосный А.</t>
  </si>
  <si>
    <t>Анипко А.</t>
  </si>
  <si>
    <t>Марченко П.</t>
  </si>
  <si>
    <t>Рычагов М.</t>
  </si>
  <si>
    <t>Лазарев С.</t>
  </si>
  <si>
    <t>Фамин Д.</t>
  </si>
  <si>
    <t>Хохлов С.</t>
  </si>
  <si>
    <t>Лаптев В.</t>
  </si>
  <si>
    <t>Гущин А.</t>
  </si>
  <si>
    <t>Майоров И.</t>
  </si>
  <si>
    <t>Поляков А.</t>
  </si>
  <si>
    <t>Белов А.</t>
  </si>
  <si>
    <t>Беляков А.</t>
  </si>
  <si>
    <t>Новикова К.</t>
  </si>
  <si>
    <t>Антюфеева Е.</t>
  </si>
  <si>
    <t>Мясникова Н.</t>
  </si>
  <si>
    <t>Карпов С.</t>
  </si>
  <si>
    <t>Хожамуратова Р.</t>
  </si>
  <si>
    <t>Вайнман А</t>
  </si>
  <si>
    <t>Голубев А</t>
  </si>
  <si>
    <t>Джумаев П.</t>
  </si>
  <si>
    <t>Жиделев А</t>
  </si>
  <si>
    <t>Корецкая Я</t>
  </si>
  <si>
    <t>Лявин А</t>
  </si>
  <si>
    <t>Таганов А</t>
  </si>
  <si>
    <t>Тихонов К</t>
  </si>
  <si>
    <t>Тарапатин В</t>
  </si>
  <si>
    <t>Вразовский И.</t>
  </si>
  <si>
    <t>Егозарьян А.</t>
  </si>
  <si>
    <t>Руденко С.</t>
  </si>
  <si>
    <t>Тетюшев А.</t>
  </si>
  <si>
    <t>Топольский А.</t>
  </si>
  <si>
    <t>Ульянова А.</t>
  </si>
  <si>
    <t>Шукаев М.</t>
  </si>
  <si>
    <t>Мясников Владимир</t>
  </si>
  <si>
    <t>Мясников Виктор</t>
  </si>
  <si>
    <t>Руденко С</t>
  </si>
  <si>
    <t>Белов А</t>
  </si>
  <si>
    <t>Марченко</t>
  </si>
  <si>
    <t>Тихонов</t>
  </si>
  <si>
    <t>Ульянова</t>
  </si>
  <si>
    <t>Мисходжев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</si>
</sst>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1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b/>
      <i/>
      <sz val="11"/>
      <color indexed="12"/>
      <name val="Arial Cyr"/>
      <family val="2"/>
    </font>
    <font>
      <b/>
      <sz val="11"/>
      <name val="Arial Cyr"/>
      <family val="2"/>
    </font>
    <font>
      <b/>
      <sz val="11"/>
      <color indexed="12"/>
      <name val="Arial Cyr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0"/>
      <color indexed="8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4" borderId="13" xfId="52" applyFont="1" applyFill="1" applyBorder="1" applyProtection="1">
      <alignment/>
      <protection locked="0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164" fontId="8" fillId="34" borderId="13" xfId="0" applyNumberFormat="1" applyFont="1" applyFill="1" applyBorder="1" applyAlignment="1">
      <alignment horizontal="center" vertical="center"/>
    </xf>
    <xf numFmtId="1" fontId="8" fillId="34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2" fillId="33" borderId="13" xfId="52" applyFont="1" applyFill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5" fillId="35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164" fontId="5" fillId="34" borderId="13" xfId="0" applyNumberFormat="1" applyFont="1" applyFill="1" applyBorder="1" applyAlignment="1">
      <alignment horizontal="center" vertical="center"/>
    </xf>
    <xf numFmtId="1" fontId="5" fillId="34" borderId="13" xfId="0" applyNumberFormat="1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15" fillId="34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36" borderId="14" xfId="0" applyFill="1" applyBorder="1" applyAlignment="1">
      <alignment horizontal="center"/>
    </xf>
    <xf numFmtId="0" fontId="21" fillId="36" borderId="14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34" borderId="13" xfId="52" applyFont="1" applyFill="1" applyBorder="1" applyProtection="1">
      <alignment/>
      <protection locked="0"/>
    </xf>
    <xf numFmtId="0" fontId="11" fillId="0" borderId="13" xfId="0" applyFont="1" applyFill="1" applyBorder="1" applyAlignment="1">
      <alignment horizontal="center" vertical="center"/>
    </xf>
    <xf numFmtId="1" fontId="26" fillId="0" borderId="13" xfId="0" applyNumberFormat="1" applyFont="1" applyFill="1" applyBorder="1" applyAlignment="1">
      <alignment horizontal="center"/>
    </xf>
    <xf numFmtId="2" fontId="28" fillId="0" borderId="13" xfId="0" applyNumberFormat="1" applyFont="1" applyFill="1" applyBorder="1" applyAlignment="1">
      <alignment horizontal="center"/>
    </xf>
    <xf numFmtId="1" fontId="26" fillId="34" borderId="13" xfId="0" applyNumberFormat="1" applyFont="1" applyFill="1" applyBorder="1" applyAlignment="1">
      <alignment horizontal="center"/>
    </xf>
    <xf numFmtId="2" fontId="26" fillId="0" borderId="13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26" fillId="34" borderId="0" xfId="0" applyNumberFormat="1" applyFont="1" applyFill="1" applyBorder="1" applyAlignment="1">
      <alignment horizontal="center"/>
    </xf>
    <xf numFmtId="1" fontId="26" fillId="34" borderId="15" xfId="0" applyNumberFormat="1" applyFont="1" applyFill="1" applyBorder="1" applyAlignment="1">
      <alignment horizontal="center"/>
    </xf>
    <xf numFmtId="1" fontId="26" fillId="34" borderId="11" xfId="0" applyNumberFormat="1" applyFont="1" applyFill="1" applyBorder="1" applyAlignment="1">
      <alignment horizontal="center"/>
    </xf>
    <xf numFmtId="1" fontId="26" fillId="34" borderId="16" xfId="0" applyNumberFormat="1" applyFont="1" applyFill="1" applyBorder="1" applyAlignment="1">
      <alignment horizontal="center"/>
    </xf>
    <xf numFmtId="1" fontId="26" fillId="34" borderId="17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6" fillId="34" borderId="18" xfId="0" applyNumberFormat="1" applyFont="1" applyFill="1" applyBorder="1" applyAlignment="1">
      <alignment horizontal="center"/>
    </xf>
    <xf numFmtId="1" fontId="30" fillId="34" borderId="13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  <xf numFmtId="0" fontId="34" fillId="0" borderId="13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3" xfId="0" applyFont="1" applyBorder="1" applyAlignment="1">
      <alignment/>
    </xf>
    <xf numFmtId="0" fontId="34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37" borderId="13" xfId="0" applyFont="1" applyFill="1" applyBorder="1" applyAlignment="1" applyProtection="1">
      <alignment/>
      <protection locked="0"/>
    </xf>
    <xf numFmtId="0" fontId="11" fillId="34" borderId="13" xfId="0" applyFont="1" applyFill="1" applyBorder="1" applyAlignment="1" applyProtection="1">
      <alignment/>
      <protection locked="0"/>
    </xf>
    <xf numFmtId="0" fontId="11" fillId="34" borderId="18" xfId="52" applyFont="1" applyFill="1" applyBorder="1" applyProtection="1">
      <alignment/>
      <protection locked="0"/>
    </xf>
    <xf numFmtId="0" fontId="11" fillId="34" borderId="16" xfId="52" applyFont="1" applyFill="1" applyBorder="1" applyProtection="1">
      <alignment/>
      <protection locked="0"/>
    </xf>
    <xf numFmtId="0" fontId="11" fillId="37" borderId="13" xfId="52" applyFont="1" applyFill="1" applyBorder="1" applyProtection="1">
      <alignment/>
      <protection locked="0"/>
    </xf>
    <xf numFmtId="0" fontId="28" fillId="33" borderId="13" xfId="52" applyFont="1" applyFill="1" applyBorder="1" applyAlignment="1">
      <alignment horizontal="center"/>
      <protection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/>
    </xf>
    <xf numFmtId="1" fontId="29" fillId="36" borderId="13" xfId="0" applyNumberFormat="1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11" fillId="38" borderId="13" xfId="0" applyFont="1" applyFill="1" applyBorder="1" applyAlignment="1" applyProtection="1">
      <alignment/>
      <protection locked="0"/>
    </xf>
    <xf numFmtId="0" fontId="11" fillId="38" borderId="13" xfId="52" applyFont="1" applyFill="1" applyBorder="1" applyProtection="1">
      <alignment/>
      <protection locked="0"/>
    </xf>
    <xf numFmtId="0" fontId="27" fillId="38" borderId="13" xfId="52" applyFont="1" applyFill="1" applyBorder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0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0</xdr:row>
      <xdr:rowOff>38100</xdr:rowOff>
    </xdr:from>
    <xdr:to>
      <xdr:col>14</xdr:col>
      <xdr:colOff>219075</xdr:colOff>
      <xdr:row>2</xdr:row>
      <xdr:rowOff>152400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38100"/>
          <a:ext cx="4762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80"/>
  <sheetViews>
    <sheetView zoomScalePageLayoutView="0" workbookViewId="0" topLeftCell="A10">
      <selection activeCell="I21" sqref="I21"/>
    </sheetView>
  </sheetViews>
  <sheetFormatPr defaultColWidth="9.140625" defaultRowHeight="12.75"/>
  <cols>
    <col min="1" max="1" width="5.28125" style="1" customWidth="1"/>
    <col min="2" max="2" width="23.281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2"/>
      <c r="H1" s="2"/>
      <c r="I1" s="3" t="s">
        <v>0</v>
      </c>
    </row>
    <row r="2" ht="12.75">
      <c r="I2" s="3" t="s">
        <v>1</v>
      </c>
    </row>
    <row r="3" ht="10.5" customHeight="1">
      <c r="I3" s="3" t="s">
        <v>2</v>
      </c>
    </row>
    <row r="4" ht="13.5" customHeight="1"/>
    <row r="5" spans="1:16" ht="24" customHeight="1">
      <c r="A5" s="2" t="s">
        <v>3</v>
      </c>
      <c r="B5" s="4"/>
      <c r="D5" s="5"/>
      <c r="O5" s="6"/>
      <c r="P5" s="6"/>
    </row>
    <row r="6" spans="5:16" s="7" customFormat="1" ht="14.25" customHeight="1">
      <c r="E6" s="8" t="s">
        <v>4</v>
      </c>
      <c r="G6" s="8" t="s">
        <v>5</v>
      </c>
      <c r="H6" s="8"/>
      <c r="O6" s="9"/>
      <c r="P6" s="9"/>
    </row>
    <row r="7" spans="15:16" s="7" customFormat="1" ht="10.5" customHeight="1">
      <c r="O7" s="9"/>
      <c r="P7" s="9"/>
    </row>
    <row r="8" spans="1:16" s="17" customFormat="1" ht="13.5" customHeight="1" thickBot="1">
      <c r="A8" s="10" t="s">
        <v>6</v>
      </c>
      <c r="B8" s="11" t="s">
        <v>7</v>
      </c>
      <c r="C8" s="12">
        <v>1</v>
      </c>
      <c r="D8" s="13">
        <v>2</v>
      </c>
      <c r="E8" s="12">
        <v>3</v>
      </c>
      <c r="F8" s="13">
        <v>4</v>
      </c>
      <c r="G8" s="12">
        <v>5</v>
      </c>
      <c r="H8" s="13">
        <v>6</v>
      </c>
      <c r="I8" s="11" t="s">
        <v>8</v>
      </c>
      <c r="J8" s="11" t="s">
        <v>9</v>
      </c>
      <c r="K8" s="11" t="s">
        <v>10</v>
      </c>
      <c r="L8" s="11" t="s">
        <v>11</v>
      </c>
      <c r="M8" s="14" t="s">
        <v>12</v>
      </c>
      <c r="N8" s="15" t="s">
        <v>13</v>
      </c>
      <c r="O8" s="15" t="s">
        <v>14</v>
      </c>
      <c r="P8" s="16"/>
    </row>
    <row r="9" spans="1:18" s="17" customFormat="1" ht="13.5" customHeight="1" thickBot="1">
      <c r="A9" s="92">
        <v>30</v>
      </c>
      <c r="B9" s="18" t="s">
        <v>36</v>
      </c>
      <c r="C9" s="19">
        <v>206</v>
      </c>
      <c r="D9" s="19">
        <v>258</v>
      </c>
      <c r="E9" s="19">
        <v>212</v>
      </c>
      <c r="F9" s="19">
        <v>231</v>
      </c>
      <c r="G9" s="19">
        <v>205</v>
      </c>
      <c r="H9" s="19">
        <v>298</v>
      </c>
      <c r="I9" s="20">
        <f aca="true" t="shared" si="0" ref="I9:I53">IF(C9&lt;&gt;"",SUM(C9:H9),"")</f>
        <v>1410</v>
      </c>
      <c r="J9" s="21">
        <f aca="true" t="shared" si="1" ref="J9:J53">IF(C9&lt;&gt;"",AVERAGE(C9:H9),"")</f>
        <v>235</v>
      </c>
      <c r="K9" s="22">
        <f aca="true" t="shared" si="2" ref="K9:K53">IF(C9&lt;&gt;"",MAX(C9:H9),"")</f>
        <v>298</v>
      </c>
      <c r="L9" s="22">
        <f aca="true" t="shared" si="3" ref="L9:L53">IF(D9&lt;&gt;"",MAX(C9:H9)-MIN(C9:H9),"")</f>
        <v>93</v>
      </c>
      <c r="M9" s="20">
        <v>1</v>
      </c>
      <c r="N9" s="23">
        <f aca="true" t="shared" si="4" ref="N9:N26">MAX(C9:H9)</f>
        <v>298</v>
      </c>
      <c r="O9" s="24"/>
      <c r="P9" s="24"/>
      <c r="Q9" s="24"/>
      <c r="R9" s="24"/>
    </row>
    <row r="10" spans="1:16" s="17" customFormat="1" ht="13.5" customHeight="1" thickBot="1">
      <c r="A10" s="95">
        <v>7</v>
      </c>
      <c r="B10" s="18" t="s">
        <v>63</v>
      </c>
      <c r="C10" s="19">
        <v>203</v>
      </c>
      <c r="D10" s="19">
        <v>258</v>
      </c>
      <c r="E10" s="19">
        <v>227</v>
      </c>
      <c r="F10" s="19">
        <v>267</v>
      </c>
      <c r="G10" s="19">
        <v>190</v>
      </c>
      <c r="H10" s="19">
        <v>191</v>
      </c>
      <c r="I10" s="20">
        <f t="shared" si="0"/>
        <v>1336</v>
      </c>
      <c r="J10" s="21">
        <f t="shared" si="1"/>
        <v>222.66666666666666</v>
      </c>
      <c r="K10" s="22">
        <f t="shared" si="2"/>
        <v>267</v>
      </c>
      <c r="L10" s="22">
        <f t="shared" si="3"/>
        <v>77</v>
      </c>
      <c r="M10" s="20">
        <v>2</v>
      </c>
      <c r="N10" s="23">
        <f t="shared" si="4"/>
        <v>267</v>
      </c>
      <c r="O10" s="26">
        <f aca="true" t="shared" si="5" ref="O10:O26">MIN(C10:H10)</f>
        <v>190</v>
      </c>
      <c r="P10" s="16"/>
    </row>
    <row r="11" spans="1:16" s="17" customFormat="1" ht="13.5" customHeight="1" thickBot="1">
      <c r="A11" s="92">
        <v>4</v>
      </c>
      <c r="B11" s="87" t="s">
        <v>46</v>
      </c>
      <c r="C11" s="19">
        <v>230</v>
      </c>
      <c r="D11" s="19">
        <v>221</v>
      </c>
      <c r="E11" s="19">
        <v>219</v>
      </c>
      <c r="F11" s="19">
        <v>218</v>
      </c>
      <c r="G11" s="19">
        <v>207</v>
      </c>
      <c r="H11" s="19">
        <v>200</v>
      </c>
      <c r="I11" s="20">
        <f t="shared" si="0"/>
        <v>1295</v>
      </c>
      <c r="J11" s="21">
        <f t="shared" si="1"/>
        <v>215.83333333333334</v>
      </c>
      <c r="K11" s="22">
        <f t="shared" si="2"/>
        <v>230</v>
      </c>
      <c r="L11" s="22">
        <f t="shared" si="3"/>
        <v>30</v>
      </c>
      <c r="M11" s="20">
        <v>3</v>
      </c>
      <c r="N11" s="23">
        <f t="shared" si="4"/>
        <v>230</v>
      </c>
      <c r="O11" s="26">
        <f t="shared" si="5"/>
        <v>200</v>
      </c>
      <c r="P11" s="16"/>
    </row>
    <row r="12" spans="1:16" s="17" customFormat="1" ht="13.5" customHeight="1" thickBot="1">
      <c r="A12" s="95">
        <v>37</v>
      </c>
      <c r="B12" s="101" t="s">
        <v>70</v>
      </c>
      <c r="C12" s="19">
        <v>182</v>
      </c>
      <c r="D12" s="19">
        <v>266</v>
      </c>
      <c r="E12" s="19">
        <v>179</v>
      </c>
      <c r="F12" s="19">
        <v>179</v>
      </c>
      <c r="G12" s="19">
        <v>230</v>
      </c>
      <c r="H12" s="19">
        <v>234</v>
      </c>
      <c r="I12" s="20">
        <f t="shared" si="0"/>
        <v>1270</v>
      </c>
      <c r="J12" s="21">
        <f t="shared" si="1"/>
        <v>211.66666666666666</v>
      </c>
      <c r="K12" s="22">
        <f t="shared" si="2"/>
        <v>266</v>
      </c>
      <c r="L12" s="22">
        <f t="shared" si="3"/>
        <v>87</v>
      </c>
      <c r="M12" s="20">
        <v>4</v>
      </c>
      <c r="N12" s="23">
        <f t="shared" si="4"/>
        <v>266</v>
      </c>
      <c r="O12" s="26">
        <f t="shared" si="5"/>
        <v>179</v>
      </c>
      <c r="P12" s="16"/>
    </row>
    <row r="13" spans="1:16" s="17" customFormat="1" ht="13.5" customHeight="1" thickBot="1">
      <c r="A13" s="92">
        <v>10</v>
      </c>
      <c r="B13" s="18" t="s">
        <v>40</v>
      </c>
      <c r="C13" s="19">
        <v>207</v>
      </c>
      <c r="D13" s="19">
        <v>217</v>
      </c>
      <c r="E13" s="19">
        <v>205</v>
      </c>
      <c r="F13" s="19">
        <v>211</v>
      </c>
      <c r="G13" s="19">
        <v>203</v>
      </c>
      <c r="H13" s="19">
        <v>210</v>
      </c>
      <c r="I13" s="20">
        <f t="shared" si="0"/>
        <v>1253</v>
      </c>
      <c r="J13" s="21">
        <f t="shared" si="1"/>
        <v>208.83333333333334</v>
      </c>
      <c r="K13" s="22">
        <f t="shared" si="2"/>
        <v>217</v>
      </c>
      <c r="L13" s="22">
        <f t="shared" si="3"/>
        <v>14</v>
      </c>
      <c r="M13" s="20">
        <v>5</v>
      </c>
      <c r="N13" s="23">
        <f t="shared" si="4"/>
        <v>217</v>
      </c>
      <c r="O13" s="26">
        <f t="shared" si="5"/>
        <v>203</v>
      </c>
      <c r="P13" s="16"/>
    </row>
    <row r="14" spans="1:16" s="17" customFormat="1" ht="13.5" customHeight="1" thickBot="1">
      <c r="A14" s="95">
        <v>1</v>
      </c>
      <c r="B14" s="18" t="s">
        <v>73</v>
      </c>
      <c r="C14" s="19">
        <v>246</v>
      </c>
      <c r="D14" s="19">
        <v>204</v>
      </c>
      <c r="E14" s="19">
        <v>233</v>
      </c>
      <c r="F14" s="19">
        <v>193</v>
      </c>
      <c r="G14" s="19">
        <v>156</v>
      </c>
      <c r="H14" s="19">
        <v>203</v>
      </c>
      <c r="I14" s="20">
        <f t="shared" si="0"/>
        <v>1235</v>
      </c>
      <c r="J14" s="21">
        <f t="shared" si="1"/>
        <v>205.83333333333334</v>
      </c>
      <c r="K14" s="22">
        <f t="shared" si="2"/>
        <v>246</v>
      </c>
      <c r="L14" s="22">
        <f t="shared" si="3"/>
        <v>90</v>
      </c>
      <c r="M14" s="20">
        <v>6</v>
      </c>
      <c r="N14" s="23">
        <f t="shared" si="4"/>
        <v>246</v>
      </c>
      <c r="O14" s="26">
        <f t="shared" si="5"/>
        <v>156</v>
      </c>
      <c r="P14" s="16"/>
    </row>
    <row r="15" spans="1:16" s="17" customFormat="1" ht="13.5" customHeight="1" thickBot="1">
      <c r="A15" s="92">
        <v>2</v>
      </c>
      <c r="B15" s="101" t="s">
        <v>60</v>
      </c>
      <c r="C15" s="19">
        <v>184</v>
      </c>
      <c r="D15" s="19">
        <v>207</v>
      </c>
      <c r="E15" s="19">
        <v>198</v>
      </c>
      <c r="F15" s="19">
        <v>226</v>
      </c>
      <c r="G15" s="19">
        <v>190</v>
      </c>
      <c r="H15" s="19">
        <v>229</v>
      </c>
      <c r="I15" s="20">
        <f t="shared" si="0"/>
        <v>1234</v>
      </c>
      <c r="J15" s="21">
        <f t="shared" si="1"/>
        <v>205.66666666666666</v>
      </c>
      <c r="K15" s="22">
        <f t="shared" si="2"/>
        <v>229</v>
      </c>
      <c r="L15" s="22">
        <f t="shared" si="3"/>
        <v>45</v>
      </c>
      <c r="M15" s="20">
        <v>7</v>
      </c>
      <c r="N15" s="23">
        <f t="shared" si="4"/>
        <v>229</v>
      </c>
      <c r="O15" s="26">
        <f t="shared" si="5"/>
        <v>184</v>
      </c>
      <c r="P15" s="16"/>
    </row>
    <row r="16" spans="1:16" s="41" customFormat="1" ht="13.5" customHeight="1" thickBot="1">
      <c r="A16" s="92">
        <v>40</v>
      </c>
      <c r="B16" s="18" t="s">
        <v>71</v>
      </c>
      <c r="C16" s="19">
        <v>203</v>
      </c>
      <c r="D16" s="19">
        <v>228</v>
      </c>
      <c r="E16" s="19">
        <v>201</v>
      </c>
      <c r="F16" s="19">
        <v>188</v>
      </c>
      <c r="G16" s="19">
        <v>213</v>
      </c>
      <c r="H16" s="19">
        <v>193</v>
      </c>
      <c r="I16" s="20">
        <f t="shared" si="0"/>
        <v>1226</v>
      </c>
      <c r="J16" s="21">
        <f t="shared" si="1"/>
        <v>204.33333333333334</v>
      </c>
      <c r="K16" s="22">
        <f t="shared" si="2"/>
        <v>228</v>
      </c>
      <c r="L16" s="22">
        <f t="shared" si="3"/>
        <v>40</v>
      </c>
      <c r="M16" s="20">
        <v>8</v>
      </c>
      <c r="N16" s="39">
        <f t="shared" si="4"/>
        <v>228</v>
      </c>
      <c r="O16" s="93">
        <f t="shared" si="5"/>
        <v>188</v>
      </c>
      <c r="P16" s="94"/>
    </row>
    <row r="17" spans="1:16" s="17" customFormat="1" ht="13.5" customHeight="1" thickBot="1">
      <c r="A17" s="92">
        <v>26</v>
      </c>
      <c r="B17" s="18" t="s">
        <v>65</v>
      </c>
      <c r="C17" s="19">
        <v>169</v>
      </c>
      <c r="D17" s="19">
        <v>180</v>
      </c>
      <c r="E17" s="19">
        <v>202</v>
      </c>
      <c r="F17" s="19">
        <v>199</v>
      </c>
      <c r="G17" s="19">
        <v>259</v>
      </c>
      <c r="H17" s="19">
        <v>205</v>
      </c>
      <c r="I17" s="20">
        <f t="shared" si="0"/>
        <v>1214</v>
      </c>
      <c r="J17" s="21">
        <f t="shared" si="1"/>
        <v>202.33333333333334</v>
      </c>
      <c r="K17" s="22">
        <f t="shared" si="2"/>
        <v>259</v>
      </c>
      <c r="L17" s="22">
        <f t="shared" si="3"/>
        <v>90</v>
      </c>
      <c r="M17" s="20">
        <v>9</v>
      </c>
      <c r="N17" s="23">
        <f t="shared" si="4"/>
        <v>259</v>
      </c>
      <c r="O17" s="26">
        <f t="shared" si="5"/>
        <v>169</v>
      </c>
      <c r="P17" s="16"/>
    </row>
    <row r="18" spans="1:16" s="17" customFormat="1" ht="13.5" customHeight="1" thickBot="1">
      <c r="A18" s="92">
        <v>16</v>
      </c>
      <c r="B18" s="18" t="s">
        <v>42</v>
      </c>
      <c r="C18" s="19">
        <v>154</v>
      </c>
      <c r="D18" s="19">
        <v>194</v>
      </c>
      <c r="E18" s="19">
        <v>223</v>
      </c>
      <c r="F18" s="19">
        <v>211</v>
      </c>
      <c r="G18" s="19">
        <v>215</v>
      </c>
      <c r="H18" s="19">
        <v>199</v>
      </c>
      <c r="I18" s="20">
        <f t="shared" si="0"/>
        <v>1196</v>
      </c>
      <c r="J18" s="21">
        <f t="shared" si="1"/>
        <v>199.33333333333334</v>
      </c>
      <c r="K18" s="22">
        <f t="shared" si="2"/>
        <v>223</v>
      </c>
      <c r="L18" s="22">
        <f t="shared" si="3"/>
        <v>69</v>
      </c>
      <c r="M18" s="20">
        <v>10</v>
      </c>
      <c r="N18" s="23">
        <f t="shared" si="4"/>
        <v>223</v>
      </c>
      <c r="O18" s="26">
        <f t="shared" si="5"/>
        <v>154</v>
      </c>
      <c r="P18" s="16"/>
    </row>
    <row r="19" spans="1:16" s="17" customFormat="1" ht="13.5" customHeight="1" thickBot="1">
      <c r="A19" s="95">
        <v>25</v>
      </c>
      <c r="B19" s="18" t="s">
        <v>50</v>
      </c>
      <c r="C19" s="19">
        <v>190</v>
      </c>
      <c r="D19" s="19">
        <v>191</v>
      </c>
      <c r="E19" s="19">
        <v>197</v>
      </c>
      <c r="F19" s="19">
        <v>214</v>
      </c>
      <c r="G19" s="19">
        <v>177</v>
      </c>
      <c r="H19" s="19">
        <v>201</v>
      </c>
      <c r="I19" s="20">
        <f t="shared" si="0"/>
        <v>1170</v>
      </c>
      <c r="J19" s="21">
        <f t="shared" si="1"/>
        <v>195</v>
      </c>
      <c r="K19" s="22">
        <f t="shared" si="2"/>
        <v>214</v>
      </c>
      <c r="L19" s="22">
        <f t="shared" si="3"/>
        <v>37</v>
      </c>
      <c r="M19" s="20">
        <v>11</v>
      </c>
      <c r="N19" s="23">
        <f t="shared" si="4"/>
        <v>214</v>
      </c>
      <c r="O19" s="26">
        <f t="shared" si="5"/>
        <v>177</v>
      </c>
      <c r="P19" s="16"/>
    </row>
    <row r="20" spans="1:16" s="17" customFormat="1" ht="13.5" customHeight="1" thickBot="1">
      <c r="A20" s="95">
        <v>23</v>
      </c>
      <c r="B20" s="18" t="s">
        <v>38</v>
      </c>
      <c r="C20" s="19">
        <v>156</v>
      </c>
      <c r="D20" s="19">
        <v>179</v>
      </c>
      <c r="E20" s="19">
        <v>155</v>
      </c>
      <c r="F20" s="19">
        <v>242</v>
      </c>
      <c r="G20" s="19">
        <v>234</v>
      </c>
      <c r="H20" s="19">
        <v>199</v>
      </c>
      <c r="I20" s="20">
        <f t="shared" si="0"/>
        <v>1165</v>
      </c>
      <c r="J20" s="21">
        <f t="shared" si="1"/>
        <v>194.16666666666666</v>
      </c>
      <c r="K20" s="22">
        <f t="shared" si="2"/>
        <v>242</v>
      </c>
      <c r="L20" s="22">
        <f t="shared" si="3"/>
        <v>87</v>
      </c>
      <c r="M20" s="20">
        <v>12</v>
      </c>
      <c r="N20" s="23">
        <f t="shared" si="4"/>
        <v>242</v>
      </c>
      <c r="O20" s="26">
        <f t="shared" si="5"/>
        <v>155</v>
      </c>
      <c r="P20" s="16"/>
    </row>
    <row r="21" spans="1:16" s="17" customFormat="1" ht="13.5" customHeight="1" thickBot="1">
      <c r="A21" s="92">
        <v>12</v>
      </c>
      <c r="B21" s="102" t="s">
        <v>35</v>
      </c>
      <c r="C21" s="19">
        <v>196</v>
      </c>
      <c r="D21" s="19">
        <v>195</v>
      </c>
      <c r="E21" s="19">
        <v>206</v>
      </c>
      <c r="F21" s="19">
        <v>164</v>
      </c>
      <c r="G21" s="19">
        <v>222</v>
      </c>
      <c r="H21" s="19">
        <v>181</v>
      </c>
      <c r="I21" s="20">
        <f t="shared" si="0"/>
        <v>1164</v>
      </c>
      <c r="J21" s="21">
        <f t="shared" si="1"/>
        <v>194</v>
      </c>
      <c r="K21" s="22">
        <f t="shared" si="2"/>
        <v>222</v>
      </c>
      <c r="L21" s="22">
        <f t="shared" si="3"/>
        <v>58</v>
      </c>
      <c r="M21" s="20">
        <v>13</v>
      </c>
      <c r="N21" s="23">
        <f t="shared" si="4"/>
        <v>222</v>
      </c>
      <c r="O21" s="26">
        <f t="shared" si="5"/>
        <v>164</v>
      </c>
      <c r="P21" s="16"/>
    </row>
    <row r="22" spans="1:16" s="17" customFormat="1" ht="13.5" customHeight="1" thickBot="1">
      <c r="A22" s="95">
        <v>27</v>
      </c>
      <c r="B22" s="18" t="s">
        <v>66</v>
      </c>
      <c r="C22" s="19">
        <v>198</v>
      </c>
      <c r="D22" s="19">
        <v>210</v>
      </c>
      <c r="E22" s="19">
        <v>171</v>
      </c>
      <c r="F22" s="19">
        <v>202</v>
      </c>
      <c r="G22" s="19">
        <v>191</v>
      </c>
      <c r="H22" s="19">
        <v>180</v>
      </c>
      <c r="I22" s="20">
        <f t="shared" si="0"/>
        <v>1152</v>
      </c>
      <c r="J22" s="21">
        <f t="shared" si="1"/>
        <v>192</v>
      </c>
      <c r="K22" s="22">
        <f t="shared" si="2"/>
        <v>210</v>
      </c>
      <c r="L22" s="22">
        <f t="shared" si="3"/>
        <v>39</v>
      </c>
      <c r="M22" s="20">
        <v>14</v>
      </c>
      <c r="N22" s="23">
        <f t="shared" si="4"/>
        <v>210</v>
      </c>
      <c r="O22" s="26">
        <f t="shared" si="5"/>
        <v>171</v>
      </c>
      <c r="P22" s="16"/>
    </row>
    <row r="23" spans="1:16" s="17" customFormat="1" ht="13.5" customHeight="1" thickBot="1">
      <c r="A23" s="92">
        <v>20</v>
      </c>
      <c r="B23" s="89" t="s">
        <v>64</v>
      </c>
      <c r="C23" s="19">
        <v>189</v>
      </c>
      <c r="D23" s="19">
        <v>172</v>
      </c>
      <c r="E23" s="19">
        <v>178</v>
      </c>
      <c r="F23" s="19">
        <v>182</v>
      </c>
      <c r="G23" s="19">
        <v>204</v>
      </c>
      <c r="H23" s="19">
        <v>226</v>
      </c>
      <c r="I23" s="20">
        <f t="shared" si="0"/>
        <v>1151</v>
      </c>
      <c r="J23" s="21">
        <f t="shared" si="1"/>
        <v>191.83333333333334</v>
      </c>
      <c r="K23" s="22">
        <f t="shared" si="2"/>
        <v>226</v>
      </c>
      <c r="L23" s="22">
        <f t="shared" si="3"/>
        <v>54</v>
      </c>
      <c r="M23" s="20">
        <v>15</v>
      </c>
      <c r="N23" s="23">
        <f t="shared" si="4"/>
        <v>226</v>
      </c>
      <c r="O23" s="26">
        <f t="shared" si="5"/>
        <v>172</v>
      </c>
      <c r="P23" s="16"/>
    </row>
    <row r="24" spans="1:16" s="17" customFormat="1" ht="13.5" customHeight="1" thickBot="1">
      <c r="A24" s="92">
        <v>24</v>
      </c>
      <c r="B24" s="90" t="s">
        <v>49</v>
      </c>
      <c r="C24" s="19">
        <v>204</v>
      </c>
      <c r="D24" s="19">
        <v>197</v>
      </c>
      <c r="E24" s="19">
        <v>185</v>
      </c>
      <c r="F24" s="19">
        <v>207</v>
      </c>
      <c r="G24" s="19">
        <v>156</v>
      </c>
      <c r="H24" s="19">
        <v>202</v>
      </c>
      <c r="I24" s="20">
        <f t="shared" si="0"/>
        <v>1151</v>
      </c>
      <c r="J24" s="21">
        <f t="shared" si="1"/>
        <v>191.83333333333334</v>
      </c>
      <c r="K24" s="22">
        <f t="shared" si="2"/>
        <v>207</v>
      </c>
      <c r="L24" s="22">
        <f t="shared" si="3"/>
        <v>51</v>
      </c>
      <c r="M24" s="20">
        <v>16</v>
      </c>
      <c r="N24" s="23">
        <f t="shared" si="4"/>
        <v>207</v>
      </c>
      <c r="O24" s="26">
        <f t="shared" si="5"/>
        <v>156</v>
      </c>
      <c r="P24" s="16"/>
    </row>
    <row r="25" spans="1:16" s="17" customFormat="1" ht="13.5" customHeight="1" thickBot="1">
      <c r="A25" s="95">
        <v>3</v>
      </c>
      <c r="B25" s="18" t="s">
        <v>39</v>
      </c>
      <c r="C25" s="19">
        <v>181</v>
      </c>
      <c r="D25" s="19">
        <v>190</v>
      </c>
      <c r="E25" s="19">
        <v>197</v>
      </c>
      <c r="F25" s="19">
        <v>180</v>
      </c>
      <c r="G25" s="19">
        <v>190</v>
      </c>
      <c r="H25" s="19">
        <v>211</v>
      </c>
      <c r="I25" s="20">
        <f t="shared" si="0"/>
        <v>1149</v>
      </c>
      <c r="J25" s="21">
        <f t="shared" si="1"/>
        <v>191.5</v>
      </c>
      <c r="K25" s="22">
        <f t="shared" si="2"/>
        <v>211</v>
      </c>
      <c r="L25" s="22">
        <f t="shared" si="3"/>
        <v>31</v>
      </c>
      <c r="M25" s="20">
        <v>17</v>
      </c>
      <c r="N25" s="23">
        <f t="shared" si="4"/>
        <v>211</v>
      </c>
      <c r="O25" s="26">
        <f t="shared" si="5"/>
        <v>180</v>
      </c>
      <c r="P25" s="16"/>
    </row>
    <row r="26" spans="1:16" s="17" customFormat="1" ht="13.5" customHeight="1" thickBot="1">
      <c r="A26" s="92">
        <v>14</v>
      </c>
      <c r="B26" s="52" t="s">
        <v>41</v>
      </c>
      <c r="C26" s="19">
        <v>202</v>
      </c>
      <c r="D26" s="19">
        <v>219</v>
      </c>
      <c r="E26" s="19">
        <v>163</v>
      </c>
      <c r="F26" s="19">
        <v>174</v>
      </c>
      <c r="G26" s="19">
        <v>188</v>
      </c>
      <c r="H26" s="19">
        <v>202</v>
      </c>
      <c r="I26" s="20">
        <f t="shared" si="0"/>
        <v>1148</v>
      </c>
      <c r="J26" s="21">
        <f t="shared" si="1"/>
        <v>191.33333333333334</v>
      </c>
      <c r="K26" s="22">
        <f t="shared" si="2"/>
        <v>219</v>
      </c>
      <c r="L26" s="22">
        <f t="shared" si="3"/>
        <v>56</v>
      </c>
      <c r="M26" s="20">
        <v>18</v>
      </c>
      <c r="N26" s="23">
        <f t="shared" si="4"/>
        <v>219</v>
      </c>
      <c r="O26" s="26">
        <f t="shared" si="5"/>
        <v>163</v>
      </c>
      <c r="P26" s="16"/>
    </row>
    <row r="27" spans="1:16" s="17" customFormat="1" ht="13.5" customHeight="1" thickBot="1">
      <c r="A27" s="95">
        <v>17</v>
      </c>
      <c r="B27" s="91" t="s">
        <v>43</v>
      </c>
      <c r="C27" s="19">
        <v>210</v>
      </c>
      <c r="D27" s="19">
        <v>191</v>
      </c>
      <c r="E27" s="19">
        <v>140</v>
      </c>
      <c r="F27" s="19">
        <v>231</v>
      </c>
      <c r="G27" s="19">
        <v>161</v>
      </c>
      <c r="H27" s="19">
        <v>213</v>
      </c>
      <c r="I27" s="20">
        <f t="shared" si="0"/>
        <v>1146</v>
      </c>
      <c r="J27" s="21">
        <f t="shared" si="1"/>
        <v>191</v>
      </c>
      <c r="K27" s="22">
        <f t="shared" si="2"/>
        <v>231</v>
      </c>
      <c r="L27" s="22">
        <f t="shared" si="3"/>
        <v>91</v>
      </c>
      <c r="M27" s="20">
        <v>19</v>
      </c>
      <c r="N27" s="23">
        <f>MAX(C51:H51)</f>
        <v>0</v>
      </c>
      <c r="O27" s="26">
        <f>MIN(C51:H51)</f>
        <v>0</v>
      </c>
      <c r="P27" s="16"/>
    </row>
    <row r="28" spans="1:16" s="17" customFormat="1" ht="13.5" customHeight="1" thickBot="1">
      <c r="A28" s="92">
        <v>34</v>
      </c>
      <c r="B28" s="88" t="s">
        <v>67</v>
      </c>
      <c r="C28" s="19">
        <v>168</v>
      </c>
      <c r="D28" s="19">
        <v>221</v>
      </c>
      <c r="E28" s="19">
        <v>219</v>
      </c>
      <c r="F28" s="19">
        <v>184</v>
      </c>
      <c r="G28" s="19">
        <v>182</v>
      </c>
      <c r="H28" s="19">
        <v>171</v>
      </c>
      <c r="I28" s="20">
        <f t="shared" si="0"/>
        <v>1145</v>
      </c>
      <c r="J28" s="21">
        <f t="shared" si="1"/>
        <v>190.83333333333334</v>
      </c>
      <c r="K28" s="22">
        <f t="shared" si="2"/>
        <v>221</v>
      </c>
      <c r="L28" s="22">
        <f t="shared" si="3"/>
        <v>53</v>
      </c>
      <c r="M28" s="20">
        <v>20</v>
      </c>
      <c r="N28" s="23">
        <f>MAX(C52:H52)</f>
        <v>0</v>
      </c>
      <c r="O28" s="26">
        <f>MIN(C52:H52)</f>
        <v>0</v>
      </c>
      <c r="P28" s="16"/>
    </row>
    <row r="29" spans="1:16" s="17" customFormat="1" ht="13.5" customHeight="1" thickBot="1">
      <c r="A29" s="92">
        <v>6</v>
      </c>
      <c r="B29" s="18" t="s">
        <v>45</v>
      </c>
      <c r="C29" s="19">
        <v>196</v>
      </c>
      <c r="D29" s="19">
        <v>231</v>
      </c>
      <c r="E29" s="19">
        <v>167</v>
      </c>
      <c r="F29" s="19">
        <v>186</v>
      </c>
      <c r="G29" s="19">
        <v>195</v>
      </c>
      <c r="H29" s="19">
        <v>164</v>
      </c>
      <c r="I29" s="20">
        <f t="shared" si="0"/>
        <v>1139</v>
      </c>
      <c r="J29" s="21">
        <f t="shared" si="1"/>
        <v>189.83333333333334</v>
      </c>
      <c r="K29" s="22">
        <f t="shared" si="2"/>
        <v>231</v>
      </c>
      <c r="L29" s="22">
        <f t="shared" si="3"/>
        <v>67</v>
      </c>
      <c r="M29" s="20">
        <v>21</v>
      </c>
      <c r="N29" s="23"/>
      <c r="O29" s="26"/>
      <c r="P29" s="16"/>
    </row>
    <row r="30" spans="1:16" s="17" customFormat="1" ht="13.5" customHeight="1" thickBot="1">
      <c r="A30" s="95">
        <v>13</v>
      </c>
      <c r="B30" s="18" t="s">
        <v>48</v>
      </c>
      <c r="C30" s="19">
        <v>204</v>
      </c>
      <c r="D30" s="19">
        <v>212</v>
      </c>
      <c r="E30" s="19">
        <v>172</v>
      </c>
      <c r="F30" s="19">
        <v>177</v>
      </c>
      <c r="G30" s="19">
        <v>197</v>
      </c>
      <c r="H30" s="19">
        <v>171</v>
      </c>
      <c r="I30" s="20">
        <f t="shared" si="0"/>
        <v>1133</v>
      </c>
      <c r="J30" s="21">
        <f t="shared" si="1"/>
        <v>188.83333333333334</v>
      </c>
      <c r="K30" s="22">
        <f t="shared" si="2"/>
        <v>212</v>
      </c>
      <c r="L30" s="22">
        <f t="shared" si="3"/>
        <v>41</v>
      </c>
      <c r="M30" s="20">
        <v>22</v>
      </c>
      <c r="N30" s="23"/>
      <c r="O30" s="26"/>
      <c r="P30" s="16"/>
    </row>
    <row r="31" spans="1:16" s="17" customFormat="1" ht="13.5" customHeight="1" thickBot="1">
      <c r="A31" s="95">
        <v>11</v>
      </c>
      <c r="B31" s="102" t="s">
        <v>37</v>
      </c>
      <c r="C31" s="19">
        <v>195</v>
      </c>
      <c r="D31" s="19">
        <v>203</v>
      </c>
      <c r="E31" s="19">
        <v>168</v>
      </c>
      <c r="F31" s="19">
        <v>189</v>
      </c>
      <c r="G31" s="19">
        <v>147</v>
      </c>
      <c r="H31" s="19">
        <v>226</v>
      </c>
      <c r="I31" s="20">
        <f t="shared" si="0"/>
        <v>1128</v>
      </c>
      <c r="J31" s="21">
        <f t="shared" si="1"/>
        <v>188</v>
      </c>
      <c r="K31" s="22">
        <f t="shared" si="2"/>
        <v>226</v>
      </c>
      <c r="L31" s="22">
        <f t="shared" si="3"/>
        <v>79</v>
      </c>
      <c r="M31" s="20">
        <v>23</v>
      </c>
      <c r="N31" s="23"/>
      <c r="O31" s="26"/>
      <c r="P31" s="16"/>
    </row>
    <row r="32" spans="1:16" s="17" customFormat="1" ht="13.5" customHeight="1" thickBot="1">
      <c r="A32" s="95">
        <v>29</v>
      </c>
      <c r="B32" s="18" t="s">
        <v>47</v>
      </c>
      <c r="C32" s="19">
        <v>204</v>
      </c>
      <c r="D32" s="19">
        <v>192</v>
      </c>
      <c r="E32" s="19">
        <v>189</v>
      </c>
      <c r="F32" s="19">
        <v>179</v>
      </c>
      <c r="G32" s="19">
        <v>179</v>
      </c>
      <c r="H32" s="19">
        <v>183</v>
      </c>
      <c r="I32" s="20">
        <f t="shared" si="0"/>
        <v>1126</v>
      </c>
      <c r="J32" s="21">
        <f t="shared" si="1"/>
        <v>187.66666666666666</v>
      </c>
      <c r="K32" s="22">
        <f t="shared" si="2"/>
        <v>204</v>
      </c>
      <c r="L32" s="22">
        <f t="shared" si="3"/>
        <v>25</v>
      </c>
      <c r="M32" s="20">
        <v>24</v>
      </c>
      <c r="N32" s="23"/>
      <c r="O32" s="26"/>
      <c r="P32" s="16"/>
    </row>
    <row r="33" spans="1:16" s="17" customFormat="1" ht="13.5" customHeight="1" thickBot="1">
      <c r="A33" s="95">
        <v>15</v>
      </c>
      <c r="B33" s="52" t="s">
        <v>57</v>
      </c>
      <c r="C33" s="19">
        <v>204</v>
      </c>
      <c r="D33" s="19">
        <v>187</v>
      </c>
      <c r="E33" s="19">
        <v>208</v>
      </c>
      <c r="F33" s="19">
        <v>165</v>
      </c>
      <c r="G33" s="19">
        <v>205</v>
      </c>
      <c r="H33" s="19">
        <v>154</v>
      </c>
      <c r="I33" s="20">
        <f t="shared" si="0"/>
        <v>1123</v>
      </c>
      <c r="J33" s="21">
        <f t="shared" si="1"/>
        <v>187.16666666666666</v>
      </c>
      <c r="K33" s="22">
        <f t="shared" si="2"/>
        <v>208</v>
      </c>
      <c r="L33" s="22">
        <f t="shared" si="3"/>
        <v>54</v>
      </c>
      <c r="M33" s="20">
        <v>25</v>
      </c>
      <c r="N33" s="23"/>
      <c r="O33" s="26"/>
      <c r="P33" s="16"/>
    </row>
    <row r="34" spans="1:16" s="17" customFormat="1" ht="13.5" customHeight="1" thickBot="1">
      <c r="A34" s="95">
        <v>21</v>
      </c>
      <c r="B34" s="18" t="s">
        <v>58</v>
      </c>
      <c r="C34" s="19">
        <v>200</v>
      </c>
      <c r="D34" s="19">
        <v>201</v>
      </c>
      <c r="E34" s="19">
        <v>162</v>
      </c>
      <c r="F34" s="19">
        <v>185</v>
      </c>
      <c r="G34" s="19">
        <v>170</v>
      </c>
      <c r="H34" s="19">
        <v>203</v>
      </c>
      <c r="I34" s="20">
        <f t="shared" si="0"/>
        <v>1121</v>
      </c>
      <c r="J34" s="21">
        <f t="shared" si="1"/>
        <v>186.83333333333334</v>
      </c>
      <c r="K34" s="22">
        <f t="shared" si="2"/>
        <v>203</v>
      </c>
      <c r="L34" s="22">
        <f t="shared" si="3"/>
        <v>41</v>
      </c>
      <c r="M34" s="20">
        <v>26</v>
      </c>
      <c r="N34" s="23"/>
      <c r="O34" s="26"/>
      <c r="P34" s="16"/>
    </row>
    <row r="35" spans="1:16" s="17" customFormat="1" ht="13.5" customHeight="1" thickBot="1">
      <c r="A35" s="95">
        <v>33</v>
      </c>
      <c r="B35" s="102" t="s">
        <v>51</v>
      </c>
      <c r="C35" s="19">
        <v>168</v>
      </c>
      <c r="D35" s="19">
        <v>156</v>
      </c>
      <c r="E35" s="19">
        <v>203</v>
      </c>
      <c r="F35" s="19">
        <v>173</v>
      </c>
      <c r="G35" s="19">
        <v>197</v>
      </c>
      <c r="H35" s="19">
        <v>210</v>
      </c>
      <c r="I35" s="20">
        <f t="shared" si="0"/>
        <v>1107</v>
      </c>
      <c r="J35" s="21">
        <f t="shared" si="1"/>
        <v>184.5</v>
      </c>
      <c r="K35" s="22">
        <f t="shared" si="2"/>
        <v>210</v>
      </c>
      <c r="L35" s="22">
        <f t="shared" si="3"/>
        <v>54</v>
      </c>
      <c r="M35" s="20">
        <v>27</v>
      </c>
      <c r="N35" s="23"/>
      <c r="O35" s="26"/>
      <c r="P35" s="16"/>
    </row>
    <row r="36" spans="1:16" s="17" customFormat="1" ht="13.5" customHeight="1" thickBot="1">
      <c r="A36" s="95">
        <v>5</v>
      </c>
      <c r="B36" s="18" t="s">
        <v>56</v>
      </c>
      <c r="C36" s="19">
        <v>171</v>
      </c>
      <c r="D36" s="19">
        <v>200</v>
      </c>
      <c r="E36" s="19">
        <v>204</v>
      </c>
      <c r="F36" s="19">
        <v>191</v>
      </c>
      <c r="G36" s="19">
        <v>181</v>
      </c>
      <c r="H36" s="19">
        <v>159</v>
      </c>
      <c r="I36" s="20">
        <f t="shared" si="0"/>
        <v>1106</v>
      </c>
      <c r="J36" s="21">
        <f t="shared" si="1"/>
        <v>184.33333333333334</v>
      </c>
      <c r="K36" s="22">
        <f t="shared" si="2"/>
        <v>204</v>
      </c>
      <c r="L36" s="22">
        <f t="shared" si="3"/>
        <v>45</v>
      </c>
      <c r="M36" s="20">
        <v>28</v>
      </c>
      <c r="N36" s="23"/>
      <c r="O36" s="26"/>
      <c r="P36" s="16"/>
    </row>
    <row r="37" spans="1:16" s="17" customFormat="1" ht="13.5" customHeight="1" thickBot="1">
      <c r="A37" s="92">
        <v>8</v>
      </c>
      <c r="B37" s="18" t="s">
        <v>62</v>
      </c>
      <c r="C37" s="19">
        <v>185</v>
      </c>
      <c r="D37" s="19">
        <v>217</v>
      </c>
      <c r="E37" s="19">
        <v>204</v>
      </c>
      <c r="F37" s="19">
        <v>157</v>
      </c>
      <c r="G37" s="19">
        <v>171</v>
      </c>
      <c r="H37" s="19">
        <v>169</v>
      </c>
      <c r="I37" s="20">
        <f t="shared" si="0"/>
        <v>1103</v>
      </c>
      <c r="J37" s="21">
        <f t="shared" si="1"/>
        <v>183.83333333333334</v>
      </c>
      <c r="K37" s="22">
        <f t="shared" si="2"/>
        <v>217</v>
      </c>
      <c r="L37" s="22">
        <f t="shared" si="3"/>
        <v>60</v>
      </c>
      <c r="M37" s="20">
        <v>29</v>
      </c>
      <c r="N37" s="23"/>
      <c r="O37" s="26"/>
      <c r="P37" s="16"/>
    </row>
    <row r="38" spans="1:16" s="17" customFormat="1" ht="13.5" customHeight="1" thickBot="1">
      <c r="A38" s="92">
        <v>22</v>
      </c>
      <c r="B38" s="103" t="s">
        <v>52</v>
      </c>
      <c r="C38" s="19">
        <v>176</v>
      </c>
      <c r="D38" s="19">
        <v>189</v>
      </c>
      <c r="E38" s="19">
        <v>177</v>
      </c>
      <c r="F38" s="19">
        <v>200</v>
      </c>
      <c r="G38" s="19">
        <v>179</v>
      </c>
      <c r="H38" s="19">
        <v>173</v>
      </c>
      <c r="I38" s="20">
        <f t="shared" si="0"/>
        <v>1094</v>
      </c>
      <c r="J38" s="21">
        <f t="shared" si="1"/>
        <v>182.33333333333334</v>
      </c>
      <c r="K38" s="22">
        <f t="shared" si="2"/>
        <v>200</v>
      </c>
      <c r="L38" s="22">
        <f t="shared" si="3"/>
        <v>27</v>
      </c>
      <c r="M38" s="20">
        <v>30</v>
      </c>
      <c r="N38" s="23"/>
      <c r="O38" s="26"/>
      <c r="P38" s="16"/>
    </row>
    <row r="39" spans="1:16" s="17" customFormat="1" ht="13.5" customHeight="1" thickBot="1">
      <c r="A39" s="95">
        <v>19</v>
      </c>
      <c r="B39" s="18" t="s">
        <v>54</v>
      </c>
      <c r="C39" s="19">
        <v>154</v>
      </c>
      <c r="D39" s="19">
        <v>180</v>
      </c>
      <c r="E39" s="19">
        <v>173</v>
      </c>
      <c r="F39" s="19">
        <v>182</v>
      </c>
      <c r="G39" s="19">
        <v>183</v>
      </c>
      <c r="H39" s="19">
        <v>196</v>
      </c>
      <c r="I39" s="20">
        <f t="shared" si="0"/>
        <v>1068</v>
      </c>
      <c r="J39" s="21">
        <f t="shared" si="1"/>
        <v>178</v>
      </c>
      <c r="K39" s="22">
        <f t="shared" si="2"/>
        <v>196</v>
      </c>
      <c r="L39" s="22">
        <f t="shared" si="3"/>
        <v>42</v>
      </c>
      <c r="M39" s="20">
        <v>31</v>
      </c>
      <c r="N39" s="23"/>
      <c r="O39" s="26"/>
      <c r="P39" s="16"/>
    </row>
    <row r="40" spans="1:16" s="17" customFormat="1" ht="13.5" customHeight="1" thickBot="1">
      <c r="A40" s="95">
        <v>35</v>
      </c>
      <c r="B40" s="52" t="s">
        <v>68</v>
      </c>
      <c r="C40" s="19">
        <v>171</v>
      </c>
      <c r="D40" s="19">
        <v>168</v>
      </c>
      <c r="E40" s="19">
        <v>205</v>
      </c>
      <c r="F40" s="19">
        <v>150</v>
      </c>
      <c r="G40" s="19">
        <v>168</v>
      </c>
      <c r="H40" s="19">
        <v>198</v>
      </c>
      <c r="I40" s="20">
        <f t="shared" si="0"/>
        <v>1060</v>
      </c>
      <c r="J40" s="21">
        <f t="shared" si="1"/>
        <v>176.66666666666666</v>
      </c>
      <c r="K40" s="22">
        <f t="shared" si="2"/>
        <v>205</v>
      </c>
      <c r="L40" s="22">
        <f t="shared" si="3"/>
        <v>55</v>
      </c>
      <c r="M40" s="20">
        <v>32</v>
      </c>
      <c r="N40" s="23"/>
      <c r="O40" s="26"/>
      <c r="P40" s="16"/>
    </row>
    <row r="41" spans="1:16" s="17" customFormat="1" ht="13.5" customHeight="1" thickBot="1">
      <c r="A41" s="92">
        <v>36</v>
      </c>
      <c r="B41" s="18" t="s">
        <v>69</v>
      </c>
      <c r="C41" s="19">
        <v>183</v>
      </c>
      <c r="D41" s="19">
        <v>166</v>
      </c>
      <c r="E41" s="19">
        <v>182</v>
      </c>
      <c r="F41" s="19">
        <v>191</v>
      </c>
      <c r="G41" s="19">
        <v>152</v>
      </c>
      <c r="H41" s="19">
        <v>175</v>
      </c>
      <c r="I41" s="20">
        <f t="shared" si="0"/>
        <v>1049</v>
      </c>
      <c r="J41" s="21">
        <f t="shared" si="1"/>
        <v>174.83333333333334</v>
      </c>
      <c r="K41" s="22">
        <f t="shared" si="2"/>
        <v>191</v>
      </c>
      <c r="L41" s="22">
        <f t="shared" si="3"/>
        <v>39</v>
      </c>
      <c r="M41" s="20">
        <v>33</v>
      </c>
      <c r="N41" s="23"/>
      <c r="O41" s="26"/>
      <c r="P41" s="16"/>
    </row>
    <row r="42" spans="1:16" s="17" customFormat="1" ht="13.5" customHeight="1" thickBot="1">
      <c r="A42" s="92">
        <v>18</v>
      </c>
      <c r="B42" s="18" t="s">
        <v>59</v>
      </c>
      <c r="C42" s="19">
        <v>154</v>
      </c>
      <c r="D42" s="19">
        <v>152</v>
      </c>
      <c r="E42" s="19">
        <v>176</v>
      </c>
      <c r="F42" s="19">
        <v>190</v>
      </c>
      <c r="G42" s="19">
        <v>181</v>
      </c>
      <c r="H42" s="19">
        <v>180</v>
      </c>
      <c r="I42" s="20">
        <f t="shared" si="0"/>
        <v>1033</v>
      </c>
      <c r="J42" s="21">
        <f t="shared" si="1"/>
        <v>172.16666666666666</v>
      </c>
      <c r="K42" s="22">
        <f t="shared" si="2"/>
        <v>190</v>
      </c>
      <c r="L42" s="22">
        <f t="shared" si="3"/>
        <v>38</v>
      </c>
      <c r="M42" s="20">
        <v>34</v>
      </c>
      <c r="N42" s="23"/>
      <c r="O42" s="26"/>
      <c r="P42" s="16"/>
    </row>
    <row r="43" spans="1:16" s="17" customFormat="1" ht="13.5" customHeight="1" thickBot="1">
      <c r="A43" s="92">
        <v>32</v>
      </c>
      <c r="B43" s="102" t="s">
        <v>53</v>
      </c>
      <c r="C43" s="19">
        <v>166</v>
      </c>
      <c r="D43" s="19">
        <v>161</v>
      </c>
      <c r="E43" s="19">
        <v>167</v>
      </c>
      <c r="F43" s="19">
        <v>169</v>
      </c>
      <c r="G43" s="19">
        <v>166</v>
      </c>
      <c r="H43" s="19">
        <v>194</v>
      </c>
      <c r="I43" s="20">
        <f t="shared" si="0"/>
        <v>1023</v>
      </c>
      <c r="J43" s="21">
        <f t="shared" si="1"/>
        <v>170.5</v>
      </c>
      <c r="K43" s="22">
        <f t="shared" si="2"/>
        <v>194</v>
      </c>
      <c r="L43" s="22">
        <f t="shared" si="3"/>
        <v>33</v>
      </c>
      <c r="M43" s="20">
        <v>35</v>
      </c>
      <c r="N43" s="23"/>
      <c r="O43" s="26"/>
      <c r="P43" s="16"/>
    </row>
    <row r="44" spans="1:16" s="17" customFormat="1" ht="12.75" customHeight="1" thickBot="1">
      <c r="A44" s="92">
        <v>28</v>
      </c>
      <c r="B44" s="89" t="s">
        <v>34</v>
      </c>
      <c r="C44" s="19">
        <v>155</v>
      </c>
      <c r="D44" s="19">
        <v>165</v>
      </c>
      <c r="E44" s="19">
        <v>162</v>
      </c>
      <c r="F44" s="19">
        <v>197</v>
      </c>
      <c r="G44" s="19">
        <v>155</v>
      </c>
      <c r="H44" s="19">
        <v>182</v>
      </c>
      <c r="I44" s="20">
        <f t="shared" si="0"/>
        <v>1016</v>
      </c>
      <c r="J44" s="21">
        <f t="shared" si="1"/>
        <v>169.33333333333334</v>
      </c>
      <c r="K44" s="22">
        <f t="shared" si="2"/>
        <v>197</v>
      </c>
      <c r="L44" s="22">
        <f t="shared" si="3"/>
        <v>42</v>
      </c>
      <c r="M44" s="20">
        <v>36</v>
      </c>
      <c r="N44" s="23"/>
      <c r="O44" s="26"/>
      <c r="P44" s="16"/>
    </row>
    <row r="45" spans="1:16" s="17" customFormat="1" ht="15" customHeight="1" thickBot="1">
      <c r="A45" s="95">
        <v>31</v>
      </c>
      <c r="B45" s="90" t="s">
        <v>72</v>
      </c>
      <c r="C45" s="19">
        <v>185</v>
      </c>
      <c r="D45" s="19">
        <v>175</v>
      </c>
      <c r="E45" s="19">
        <v>178</v>
      </c>
      <c r="F45" s="19">
        <v>187</v>
      </c>
      <c r="G45" s="19">
        <v>140</v>
      </c>
      <c r="H45" s="19">
        <v>140</v>
      </c>
      <c r="I45" s="20">
        <f t="shared" si="0"/>
        <v>1005</v>
      </c>
      <c r="J45" s="21">
        <f t="shared" si="1"/>
        <v>167.5</v>
      </c>
      <c r="K45" s="22">
        <f t="shared" si="2"/>
        <v>187</v>
      </c>
      <c r="L45" s="22">
        <f t="shared" si="3"/>
        <v>47</v>
      </c>
      <c r="M45" s="20">
        <v>37</v>
      </c>
      <c r="N45" s="23"/>
      <c r="O45" s="26"/>
      <c r="P45" s="16"/>
    </row>
    <row r="46" spans="1:16" s="17" customFormat="1" ht="15" customHeight="1" thickBot="1">
      <c r="A46" s="95">
        <v>9</v>
      </c>
      <c r="B46" s="18" t="s">
        <v>61</v>
      </c>
      <c r="C46" s="19">
        <v>197</v>
      </c>
      <c r="D46" s="19">
        <v>146</v>
      </c>
      <c r="E46" s="19">
        <v>146</v>
      </c>
      <c r="F46" s="19">
        <v>184</v>
      </c>
      <c r="G46" s="19">
        <v>159</v>
      </c>
      <c r="H46" s="19">
        <v>172</v>
      </c>
      <c r="I46" s="20">
        <f t="shared" si="0"/>
        <v>1004</v>
      </c>
      <c r="J46" s="21">
        <f t="shared" si="1"/>
        <v>167.33333333333334</v>
      </c>
      <c r="K46" s="22">
        <f t="shared" si="2"/>
        <v>197</v>
      </c>
      <c r="L46" s="22">
        <f t="shared" si="3"/>
        <v>51</v>
      </c>
      <c r="M46" s="20">
        <v>38</v>
      </c>
      <c r="N46" s="23"/>
      <c r="O46" s="26"/>
      <c r="P46" s="16"/>
    </row>
    <row r="47" spans="1:16" s="17" customFormat="1" ht="15.75" customHeight="1" thickBot="1">
      <c r="A47" s="92">
        <v>38</v>
      </c>
      <c r="B47" s="102" t="s">
        <v>55</v>
      </c>
      <c r="C47" s="19">
        <v>165</v>
      </c>
      <c r="D47" s="19">
        <v>173</v>
      </c>
      <c r="E47" s="19">
        <v>171</v>
      </c>
      <c r="F47" s="19">
        <v>127</v>
      </c>
      <c r="G47" s="19">
        <v>177</v>
      </c>
      <c r="H47" s="19">
        <v>168</v>
      </c>
      <c r="I47" s="20">
        <f t="shared" si="0"/>
        <v>981</v>
      </c>
      <c r="J47" s="21">
        <f t="shared" si="1"/>
        <v>163.5</v>
      </c>
      <c r="K47" s="22">
        <f t="shared" si="2"/>
        <v>177</v>
      </c>
      <c r="L47" s="22">
        <f t="shared" si="3"/>
        <v>50</v>
      </c>
      <c r="M47" s="20">
        <v>39</v>
      </c>
      <c r="N47" s="23"/>
      <c r="O47" s="26"/>
      <c r="P47" s="16"/>
    </row>
    <row r="48" spans="1:16" s="17" customFormat="1" ht="15.75" customHeight="1" thickBot="1">
      <c r="A48" s="95">
        <v>39</v>
      </c>
      <c r="B48" s="18" t="s">
        <v>44</v>
      </c>
      <c r="C48" s="19">
        <v>164</v>
      </c>
      <c r="D48" s="19">
        <v>174</v>
      </c>
      <c r="E48" s="19">
        <v>148</v>
      </c>
      <c r="F48" s="19">
        <v>143</v>
      </c>
      <c r="G48" s="19">
        <v>169</v>
      </c>
      <c r="H48" s="19">
        <v>155</v>
      </c>
      <c r="I48" s="20">
        <f t="shared" si="0"/>
        <v>953</v>
      </c>
      <c r="J48" s="21">
        <f t="shared" si="1"/>
        <v>158.83333333333334</v>
      </c>
      <c r="K48" s="22">
        <f t="shared" si="2"/>
        <v>174</v>
      </c>
      <c r="L48" s="22">
        <f t="shared" si="3"/>
        <v>31</v>
      </c>
      <c r="M48" s="20">
        <v>40</v>
      </c>
      <c r="N48" s="23"/>
      <c r="O48" s="26"/>
      <c r="P48" s="16"/>
    </row>
    <row r="49" spans="1:16" s="17" customFormat="1" ht="15.75" customHeight="1" thickBot="1">
      <c r="A49" s="25"/>
      <c r="B49" s="31"/>
      <c r="C49" s="27"/>
      <c r="D49" s="27"/>
      <c r="E49" s="27"/>
      <c r="F49" s="27"/>
      <c r="G49" s="27"/>
      <c r="H49" s="27"/>
      <c r="I49" s="28">
        <f t="shared" si="0"/>
      </c>
      <c r="J49" s="29">
        <f t="shared" si="1"/>
      </c>
      <c r="K49" s="30">
        <f t="shared" si="2"/>
      </c>
      <c r="L49" s="30">
        <f t="shared" si="3"/>
      </c>
      <c r="M49" s="20">
        <v>41</v>
      </c>
      <c r="N49" s="23"/>
      <c r="O49" s="26"/>
      <c r="P49" s="16"/>
    </row>
    <row r="50" spans="1:16" s="17" customFormat="1" ht="16.5" customHeight="1" thickBot="1">
      <c r="A50" s="25"/>
      <c r="B50" s="32"/>
      <c r="C50" s="27"/>
      <c r="D50" s="27"/>
      <c r="E50" s="27"/>
      <c r="F50" s="27"/>
      <c r="G50" s="27"/>
      <c r="H50" s="27"/>
      <c r="I50" s="28">
        <f t="shared" si="0"/>
      </c>
      <c r="J50" s="29">
        <f t="shared" si="1"/>
      </c>
      <c r="K50" s="30">
        <f t="shared" si="2"/>
      </c>
      <c r="L50" s="30">
        <f t="shared" si="3"/>
      </c>
      <c r="M50" s="28">
        <v>35</v>
      </c>
      <c r="N50" s="23"/>
      <c r="O50" s="26"/>
      <c r="P50" s="16"/>
    </row>
    <row r="51" spans="1:16" s="17" customFormat="1" ht="18.75" customHeight="1" thickBot="1">
      <c r="A51" s="25"/>
      <c r="B51" s="33"/>
      <c r="C51" s="27"/>
      <c r="D51" s="27"/>
      <c r="E51" s="27"/>
      <c r="F51" s="27"/>
      <c r="G51" s="27"/>
      <c r="H51" s="27"/>
      <c r="I51" s="28">
        <f t="shared" si="0"/>
      </c>
      <c r="J51" s="29">
        <f t="shared" si="1"/>
      </c>
      <c r="K51" s="30">
        <f t="shared" si="2"/>
      </c>
      <c r="L51" s="30">
        <f t="shared" si="3"/>
      </c>
      <c r="M51" s="28">
        <v>36</v>
      </c>
      <c r="N51" s="23"/>
      <c r="O51" s="26"/>
      <c r="P51" s="16"/>
    </row>
    <row r="52" spans="1:16" s="17" customFormat="1" ht="20.25" customHeight="1" thickBot="1">
      <c r="A52" s="25"/>
      <c r="B52" s="33"/>
      <c r="C52" s="27"/>
      <c r="D52" s="27"/>
      <c r="E52" s="27"/>
      <c r="F52" s="27"/>
      <c r="G52" s="27"/>
      <c r="H52" s="27"/>
      <c r="I52" s="28">
        <f t="shared" si="0"/>
      </c>
      <c r="J52" s="29">
        <f t="shared" si="1"/>
      </c>
      <c r="K52" s="30">
        <f t="shared" si="2"/>
      </c>
      <c r="L52" s="30">
        <f t="shared" si="3"/>
      </c>
      <c r="M52" s="28">
        <v>37</v>
      </c>
      <c r="N52" s="23"/>
      <c r="O52" s="26"/>
      <c r="P52" s="16"/>
    </row>
    <row r="53" spans="1:16" s="17" customFormat="1" ht="33" customHeight="1" thickBot="1">
      <c r="A53" s="25"/>
      <c r="B53" s="33"/>
      <c r="C53" s="27"/>
      <c r="D53" s="27"/>
      <c r="E53" s="27"/>
      <c r="F53" s="27"/>
      <c r="G53" s="27"/>
      <c r="H53" s="27"/>
      <c r="I53" s="28">
        <f t="shared" si="0"/>
      </c>
      <c r="J53" s="29">
        <f t="shared" si="1"/>
      </c>
      <c r="K53" s="30">
        <f t="shared" si="2"/>
      </c>
      <c r="L53" s="30">
        <f t="shared" si="3"/>
      </c>
      <c r="M53" s="28">
        <v>38</v>
      </c>
      <c r="N53" s="23"/>
      <c r="O53" s="26"/>
      <c r="P53" s="16"/>
    </row>
    <row r="54" spans="9:21" s="17" customFormat="1" ht="13.5" customHeight="1">
      <c r="I54" s="17">
        <f>IF(C55&lt;&gt;"",SUM(C55:H55),"")</f>
      </c>
      <c r="J54" s="17">
        <f>IF(C55&lt;&gt;"",AVERAGE(C55:H55),"")</f>
      </c>
      <c r="K54" s="17">
        <f>IF(C55&lt;&gt;"",MAX(C55:H55),"")</f>
      </c>
      <c r="L54" s="17">
        <f>IF(D55&lt;&gt;"",MAX(C55:H55)-MIN(C55:H55),"")</f>
      </c>
      <c r="N54" s="34" t="e">
        <f>MAX(#REF!)</f>
        <v>#REF!</v>
      </c>
      <c r="O54" s="35" t="e">
        <f>MIN(#REF!)</f>
        <v>#REF!</v>
      </c>
      <c r="P54" s="16"/>
      <c r="Q54" s="16"/>
      <c r="R54" s="16"/>
      <c r="S54" s="16"/>
      <c r="T54" s="16"/>
      <c r="U54" s="16"/>
    </row>
    <row r="55" spans="1:21" s="37" customFormat="1" ht="13.5" customHeight="1">
      <c r="A55" s="17"/>
      <c r="B55" s="17"/>
      <c r="C55" s="17"/>
      <c r="D55" s="17"/>
      <c r="E55" s="17"/>
      <c r="F55" s="17"/>
      <c r="G55" s="17"/>
      <c r="H55" s="17" t="s">
        <v>15</v>
      </c>
      <c r="I55"/>
      <c r="J55"/>
      <c r="K55"/>
      <c r="L55"/>
      <c r="M55" s="17"/>
      <c r="N55" s="34" t="e">
        <f>MAX(#REF!)</f>
        <v>#REF!</v>
      </c>
      <c r="O55" s="35" t="e">
        <f>MIN(#REF!)</f>
        <v>#REF!</v>
      </c>
      <c r="P55" s="36"/>
      <c r="Q55" s="36"/>
      <c r="R55" s="36"/>
      <c r="S55" s="36"/>
      <c r="T55" s="36"/>
      <c r="U55" s="36"/>
    </row>
    <row r="56" spans="1:21" s="37" customFormat="1" ht="13.5" customHeight="1">
      <c r="A56" s="17"/>
      <c r="B56" s="17"/>
      <c r="C56"/>
      <c r="D56"/>
      <c r="E56"/>
      <c r="F56"/>
      <c r="G56"/>
      <c r="H56"/>
      <c r="I56"/>
      <c r="J56"/>
      <c r="K56"/>
      <c r="L56"/>
      <c r="M56"/>
      <c r="N56" s="34" t="e">
        <f>MAX(#REF!)</f>
        <v>#REF!</v>
      </c>
      <c r="O56" s="35" t="e">
        <f>MIN(#REF!)</f>
        <v>#REF!</v>
      </c>
      <c r="P56" s="36"/>
      <c r="Q56" s="36"/>
      <c r="R56" s="36"/>
      <c r="S56" s="36"/>
      <c r="T56" s="36"/>
      <c r="U56" s="36"/>
    </row>
    <row r="57" spans="1:16" s="37" customFormat="1" ht="13.5" customHeight="1">
      <c r="A57" s="1"/>
      <c r="B57"/>
      <c r="C57"/>
      <c r="D57"/>
      <c r="E57"/>
      <c r="F57"/>
      <c r="G57"/>
      <c r="H57"/>
      <c r="I57"/>
      <c r="J57"/>
      <c r="K57"/>
      <c r="L57"/>
      <c r="M57"/>
      <c r="N57" s="34" t="e">
        <f>MAX(#REF!)</f>
        <v>#REF!</v>
      </c>
      <c r="O57" s="35" t="e">
        <f>MIN(#REF!)</f>
        <v>#REF!</v>
      </c>
      <c r="P57" s="36"/>
    </row>
    <row r="58" spans="1:16" s="37" customFormat="1" ht="13.5" customHeight="1">
      <c r="A58" s="1"/>
      <c r="B58"/>
      <c r="C58"/>
      <c r="D58"/>
      <c r="E58"/>
      <c r="F58"/>
      <c r="G58"/>
      <c r="H58"/>
      <c r="I58"/>
      <c r="J58"/>
      <c r="K58"/>
      <c r="L58"/>
      <c r="M58"/>
      <c r="N58" s="34" t="e">
        <f>MAX(#REF!)</f>
        <v>#REF!</v>
      </c>
      <c r="O58" s="35" t="e">
        <f>MIN(#REF!)</f>
        <v>#REF!</v>
      </c>
      <c r="P58" s="38"/>
    </row>
    <row r="59" spans="1:16" s="37" customFormat="1" ht="13.5" customHeight="1">
      <c r="A59" s="17"/>
      <c r="B59" s="17"/>
      <c r="C59"/>
      <c r="D59"/>
      <c r="E59"/>
      <c r="F59"/>
      <c r="G59"/>
      <c r="H59"/>
      <c r="I59" s="17"/>
      <c r="J59" s="17"/>
      <c r="K59" s="17"/>
      <c r="L59" s="17"/>
      <c r="M59"/>
      <c r="N59" s="34" t="e">
        <f>MAX(#REF!)</f>
        <v>#REF!</v>
      </c>
      <c r="O59" s="35" t="e">
        <f>MIN(#REF!)</f>
        <v>#REF!</v>
      </c>
      <c r="P59" s="36"/>
    </row>
    <row r="60" spans="1:15" s="37" customFormat="1" ht="12.75" customHeight="1" hidden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23" t="e">
        <f>MAX(#REF!)</f>
        <v>#REF!</v>
      </c>
      <c r="O60" s="26" t="e">
        <f>NA()</f>
        <v>#N/A</v>
      </c>
    </row>
    <row r="61" spans="14:15" s="17" customFormat="1" ht="12.75" customHeight="1" hidden="1">
      <c r="N61" s="39" t="e">
        <f>MAX(#REF!)</f>
        <v>#REF!</v>
      </c>
      <c r="O61" s="40"/>
    </row>
    <row r="62" s="17" customFormat="1" ht="12">
      <c r="N62" s="41"/>
    </row>
    <row r="63" spans="3:13" ht="12.7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3:13" ht="12.7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3:13" ht="12.7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3:13" ht="12.7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21" s="17" customFormat="1" ht="12.75" customHeight="1">
      <c r="A67" s="1"/>
      <c r="B67"/>
      <c r="I67"/>
      <c r="J67"/>
      <c r="K67"/>
      <c r="L67"/>
      <c r="N67" s="23" t="e">
        <f>MAX(#REF!)</f>
        <v>#REF!</v>
      </c>
      <c r="O67" s="26" t="e">
        <f>MIN(#REF!)</f>
        <v>#REF!</v>
      </c>
      <c r="P67" s="16"/>
      <c r="Q67" s="16"/>
      <c r="R67" s="16"/>
      <c r="S67" s="16"/>
      <c r="T67" s="16"/>
      <c r="U67" s="16"/>
    </row>
    <row r="68" spans="3:21" s="17" customFormat="1" ht="12.75" customHeight="1">
      <c r="C68"/>
      <c r="D68"/>
      <c r="E68"/>
      <c r="F68"/>
      <c r="G68"/>
      <c r="H68"/>
      <c r="I68"/>
      <c r="J68"/>
      <c r="K68"/>
      <c r="L68"/>
      <c r="M68"/>
      <c r="N68" s="23" t="e">
        <f>MAX(#REF!)</f>
        <v>#REF!</v>
      </c>
      <c r="O68" s="26" t="e">
        <f>MIN(#REF!)</f>
        <v>#REF!</v>
      </c>
      <c r="P68" s="16"/>
      <c r="Q68" s="16"/>
      <c r="R68" s="16"/>
      <c r="S68" s="16"/>
      <c r="T68" s="16"/>
      <c r="U68" s="16"/>
    </row>
    <row r="69" spans="3:21" s="17" customFormat="1" ht="12.75" customHeight="1">
      <c r="C69"/>
      <c r="D69"/>
      <c r="E69"/>
      <c r="F69"/>
      <c r="G69"/>
      <c r="H69"/>
      <c r="I69"/>
      <c r="J69"/>
      <c r="K69"/>
      <c r="L69"/>
      <c r="M69"/>
      <c r="N69" s="23" t="e">
        <f>MAX(#REF!)</f>
        <v>#REF!</v>
      </c>
      <c r="O69" s="26" t="e">
        <f>MIN(#REF!)</f>
        <v>#REF!</v>
      </c>
      <c r="P69" s="16"/>
      <c r="Q69" s="16"/>
      <c r="R69" s="42"/>
      <c r="S69" s="16"/>
      <c r="T69" s="16"/>
      <c r="U69" s="16"/>
    </row>
    <row r="70" spans="1:21" s="17" customFormat="1" ht="12.75" customHeight="1">
      <c r="A70" s="1"/>
      <c r="B70"/>
      <c r="C70"/>
      <c r="D70"/>
      <c r="E70"/>
      <c r="F70"/>
      <c r="G70"/>
      <c r="H70"/>
      <c r="I70"/>
      <c r="J70"/>
      <c r="K70"/>
      <c r="L70"/>
      <c r="M70"/>
      <c r="N70" s="23" t="e">
        <f>MAX(#REF!)</f>
        <v>#REF!</v>
      </c>
      <c r="O70" s="26" t="e">
        <f>MIN(#REF!)</f>
        <v>#REF!</v>
      </c>
      <c r="P70" s="16"/>
      <c r="Q70" s="16"/>
      <c r="R70" s="16"/>
      <c r="S70" s="16"/>
      <c r="T70" s="16"/>
      <c r="U70" s="16"/>
    </row>
    <row r="71" spans="1:21" s="17" customFormat="1" ht="12.75" customHeight="1">
      <c r="A71" s="1"/>
      <c r="B71"/>
      <c r="C71"/>
      <c r="D71"/>
      <c r="E71"/>
      <c r="F71"/>
      <c r="G71"/>
      <c r="H71"/>
      <c r="I71"/>
      <c r="J71"/>
      <c r="K71"/>
      <c r="L71"/>
      <c r="M71"/>
      <c r="N71" s="23"/>
      <c r="O71" s="26"/>
      <c r="P71" s="16"/>
      <c r="Q71" s="16"/>
      <c r="R71" s="16"/>
      <c r="S71" s="16"/>
      <c r="T71" s="16"/>
      <c r="U71" s="16"/>
    </row>
    <row r="72" spans="1:21" s="17" customFormat="1" ht="12.75" customHeight="1">
      <c r="A72" s="1"/>
      <c r="B72"/>
      <c r="C72"/>
      <c r="D72"/>
      <c r="E72"/>
      <c r="F72"/>
      <c r="G72"/>
      <c r="H72"/>
      <c r="I72"/>
      <c r="J72"/>
      <c r="K72"/>
      <c r="L72"/>
      <c r="M72"/>
      <c r="N72" s="23"/>
      <c r="O72" s="26"/>
      <c r="P72" s="16"/>
      <c r="Q72" s="16"/>
      <c r="R72" s="16"/>
      <c r="S72" s="16"/>
      <c r="T72" s="16"/>
      <c r="U72" s="16"/>
    </row>
    <row r="73" spans="1:21" s="17" customFormat="1" ht="12.75" customHeight="1">
      <c r="A73" s="1"/>
      <c r="B73"/>
      <c r="C73"/>
      <c r="D73"/>
      <c r="E73"/>
      <c r="F73"/>
      <c r="G73"/>
      <c r="H73"/>
      <c r="I73"/>
      <c r="J73"/>
      <c r="K73"/>
      <c r="L73"/>
      <c r="M73"/>
      <c r="N73" s="23"/>
      <c r="O73" s="26"/>
      <c r="P73" s="16"/>
      <c r="Q73" s="16"/>
      <c r="R73" s="16"/>
      <c r="S73" s="16"/>
      <c r="T73" s="16"/>
      <c r="U73" s="16"/>
    </row>
    <row r="74" spans="1:21" s="17" customFormat="1" ht="12.75" customHeight="1">
      <c r="A74" s="1"/>
      <c r="B74"/>
      <c r="C74"/>
      <c r="D74"/>
      <c r="E74"/>
      <c r="F74"/>
      <c r="G74"/>
      <c r="H74"/>
      <c r="I74"/>
      <c r="J74"/>
      <c r="K74"/>
      <c r="L74"/>
      <c r="M74"/>
      <c r="N74" s="23"/>
      <c r="O74" s="26"/>
      <c r="P74" s="16"/>
      <c r="Q74" s="16"/>
      <c r="R74" s="16"/>
      <c r="S74" s="16"/>
      <c r="T74" s="16"/>
      <c r="U74" s="16"/>
    </row>
    <row r="80" spans="1:2" ht="12.75">
      <c r="A80" s="17"/>
      <c r="B80" s="17"/>
    </row>
  </sheetData>
  <sheetProtection selectLockedCells="1" selectUnlockedCells="1"/>
  <conditionalFormatting sqref="B49:B53">
    <cfRule type="expression" priority="1" dxfId="0" stopIfTrue="1">
      <formula>(C49&gt;0)</formula>
    </cfRule>
  </conditionalFormatting>
  <printOptions/>
  <pageMargins left="0.47847222222222224" right="0.050694444444444445" top="0.10972222222222222" bottom="0.06875" header="0.5118055555555555" footer="0.5118055555555555"/>
  <pageSetup horizontalDpi="300" verticalDpi="300" orientation="landscape" paperSize="9" scale="91" r:id="rId4"/>
  <drawing r:id="rId3"/>
  <legacyDrawing r:id="rId2"/>
  <oleObjects>
    <oleObject progId="Рисунок Microsoft Word" shapeId="746285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33"/>
  <sheetViews>
    <sheetView tabSelected="1" zoomScalePageLayoutView="0" workbookViewId="0" topLeftCell="B7">
      <selection activeCell="AA17" sqref="AA17"/>
    </sheetView>
  </sheetViews>
  <sheetFormatPr defaultColWidth="11.57421875" defaultRowHeight="12.75"/>
  <cols>
    <col min="1" max="1" width="3.57421875" style="0" customWidth="1"/>
    <col min="2" max="2" width="22.28125" style="0" customWidth="1"/>
    <col min="3" max="3" width="9.140625" style="0" customWidth="1"/>
    <col min="4" max="4" width="7.00390625" style="0" customWidth="1"/>
    <col min="5" max="5" width="9.14062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57421875" style="0" customWidth="1"/>
    <col min="17" max="18" width="4.7109375" style="0" customWidth="1"/>
    <col min="19" max="19" width="4.421875" style="0" customWidth="1"/>
    <col min="20" max="20" width="6.7109375" style="0" customWidth="1"/>
    <col min="21" max="21" width="7.7109375" style="0" customWidth="1"/>
    <col min="22" max="22" width="6.7109375" style="0" customWidth="1"/>
    <col min="23" max="23" width="5.8515625" style="0" customWidth="1"/>
    <col min="24" max="24" width="5.421875" style="0" customWidth="1"/>
    <col min="25" max="254" width="9.140625" style="0" customWidth="1"/>
  </cols>
  <sheetData>
    <row r="1" spans="2:19" ht="11.25" customHeight="1">
      <c r="B1" s="43"/>
      <c r="C1" s="43"/>
      <c r="D1" s="43"/>
      <c r="E1" s="43"/>
      <c r="F1" s="43"/>
      <c r="G1" s="43"/>
      <c r="H1" s="2"/>
      <c r="I1" s="2"/>
      <c r="J1" s="2"/>
      <c r="K1" s="2"/>
      <c r="L1" s="2"/>
      <c r="M1" s="2"/>
      <c r="N1" s="2"/>
      <c r="O1" s="2"/>
      <c r="P1" s="3" t="s">
        <v>0</v>
      </c>
      <c r="S1" s="44"/>
    </row>
    <row r="2" spans="2:22" ht="22.5" customHeight="1">
      <c r="B2" s="45"/>
      <c r="C2" s="46"/>
      <c r="D2" s="45"/>
      <c r="E2" s="45"/>
      <c r="F2" s="45" t="s">
        <v>16</v>
      </c>
      <c r="G2" s="45"/>
      <c r="H2" s="47"/>
      <c r="I2" s="47"/>
      <c r="J2" s="47"/>
      <c r="K2" s="47"/>
      <c r="L2" s="47"/>
      <c r="M2" s="47"/>
      <c r="N2" s="47"/>
      <c r="O2" s="47"/>
      <c r="P2" s="3" t="s">
        <v>1</v>
      </c>
      <c r="V2" s="44"/>
    </row>
    <row r="3" spans="2:16" ht="28.5" customHeight="1">
      <c r="B3" s="45"/>
      <c r="C3" s="45"/>
      <c r="D3" s="45"/>
      <c r="E3" s="45"/>
      <c r="F3" s="45"/>
      <c r="G3" s="48" t="s">
        <v>17</v>
      </c>
      <c r="H3" s="48"/>
      <c r="I3" s="47"/>
      <c r="P3" s="3" t="s">
        <v>2</v>
      </c>
    </row>
    <row r="4" ht="14.25" customHeight="1"/>
    <row r="5" ht="17.25" customHeight="1"/>
    <row r="6" spans="1:22" ht="14.25" customHeight="1">
      <c r="A6" s="96" t="s">
        <v>6</v>
      </c>
      <c r="B6" s="96" t="s">
        <v>18</v>
      </c>
      <c r="C6" s="97" t="s">
        <v>19</v>
      </c>
      <c r="D6" s="97" t="s">
        <v>20</v>
      </c>
      <c r="E6" s="97" t="s">
        <v>21</v>
      </c>
      <c r="F6" s="100" t="s">
        <v>22</v>
      </c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97" t="s">
        <v>23</v>
      </c>
      <c r="U6" s="97" t="s">
        <v>24</v>
      </c>
      <c r="V6" s="96" t="s">
        <v>25</v>
      </c>
    </row>
    <row r="7" spans="1:22" ht="12.75">
      <c r="A7" s="96"/>
      <c r="B7" s="96"/>
      <c r="C7" s="96"/>
      <c r="D7" s="96"/>
      <c r="E7" s="96"/>
      <c r="F7" s="49">
        <v>7</v>
      </c>
      <c r="G7" s="50" t="s">
        <v>26</v>
      </c>
      <c r="H7" s="49">
        <v>8</v>
      </c>
      <c r="I7" s="50" t="s">
        <v>26</v>
      </c>
      <c r="J7" s="49">
        <v>9</v>
      </c>
      <c r="K7" s="50" t="s">
        <v>26</v>
      </c>
      <c r="L7" s="49">
        <v>10</v>
      </c>
      <c r="M7" s="50" t="s">
        <v>26</v>
      </c>
      <c r="N7" s="49">
        <v>11</v>
      </c>
      <c r="O7" s="50" t="s">
        <v>26</v>
      </c>
      <c r="P7" s="49">
        <v>12</v>
      </c>
      <c r="Q7" s="50" t="s">
        <v>26</v>
      </c>
      <c r="R7" s="49">
        <v>13</v>
      </c>
      <c r="S7" s="50" t="s">
        <v>26</v>
      </c>
      <c r="T7" s="97"/>
      <c r="U7" s="97"/>
      <c r="V7" s="97"/>
    </row>
    <row r="8" spans="1:22" ht="15">
      <c r="A8" s="98" t="s">
        <v>27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4" ht="15.75">
      <c r="A9" s="51">
        <v>5</v>
      </c>
      <c r="B9" s="18" t="s">
        <v>40</v>
      </c>
      <c r="C9" s="53">
        <f>квалификация!I13</f>
        <v>1253</v>
      </c>
      <c r="D9" s="54">
        <f aca="true" t="shared" si="0" ref="D9:D20">SUM(C9,F9:S9)</f>
        <v>3039</v>
      </c>
      <c r="E9" s="55">
        <f aca="true" t="shared" si="1" ref="E9:E20">SUM(C9,F9,H9,J9,L9,N9,P9,R9)/(13-COUNTBLANK(F9:S9)/2)</f>
        <v>217.6153846153846</v>
      </c>
      <c r="F9" s="56">
        <v>257</v>
      </c>
      <c r="G9" s="56">
        <v>30</v>
      </c>
      <c r="H9" s="56">
        <v>238</v>
      </c>
      <c r="I9" s="56">
        <v>30</v>
      </c>
      <c r="J9" s="56">
        <v>216</v>
      </c>
      <c r="K9" s="56">
        <v>30</v>
      </c>
      <c r="L9" s="56">
        <v>194</v>
      </c>
      <c r="M9" s="56">
        <v>30</v>
      </c>
      <c r="N9" s="56">
        <v>185</v>
      </c>
      <c r="O9" s="56">
        <v>30</v>
      </c>
      <c r="P9" s="56">
        <v>257</v>
      </c>
      <c r="Q9" s="56">
        <v>30</v>
      </c>
      <c r="R9" s="56">
        <v>229</v>
      </c>
      <c r="S9" s="56">
        <v>30</v>
      </c>
      <c r="T9" s="54">
        <f aca="true" t="shared" si="2" ref="T9:T20">SUM(G9,I9,K9,M9,S9,O9,Q9)</f>
        <v>210</v>
      </c>
      <c r="U9" s="57">
        <f aca="true" t="shared" si="3" ref="U9:U20">AVERAGE(F9,H9,J9,L9,R9,N9,P9)</f>
        <v>225.14285714285714</v>
      </c>
      <c r="V9" s="51">
        <v>1</v>
      </c>
      <c r="W9" s="58">
        <f aca="true" t="shared" si="4" ref="W9:W20">MAX(F9:S9)</f>
        <v>257</v>
      </c>
      <c r="X9" s="59">
        <f aca="true" t="shared" si="5" ref="X9:X20">C9/6</f>
        <v>208.83333333333334</v>
      </c>
    </row>
    <row r="10" spans="1:24" ht="15.75">
      <c r="A10" s="51">
        <v>1</v>
      </c>
      <c r="B10" s="18" t="s">
        <v>36</v>
      </c>
      <c r="C10" s="53">
        <f>квалификация!I9</f>
        <v>1410</v>
      </c>
      <c r="D10" s="54">
        <f t="shared" si="0"/>
        <v>2887</v>
      </c>
      <c r="E10" s="55">
        <f t="shared" si="1"/>
        <v>215.15384615384616</v>
      </c>
      <c r="F10" s="56">
        <v>167</v>
      </c>
      <c r="G10" s="60">
        <v>0</v>
      </c>
      <c r="H10" s="56">
        <v>192</v>
      </c>
      <c r="I10" s="56">
        <v>0</v>
      </c>
      <c r="J10" s="56">
        <v>191</v>
      </c>
      <c r="K10" s="56">
        <v>0</v>
      </c>
      <c r="L10" s="56">
        <v>213</v>
      </c>
      <c r="M10" s="61">
        <v>30</v>
      </c>
      <c r="N10" s="61">
        <v>212</v>
      </c>
      <c r="O10" s="61">
        <v>30</v>
      </c>
      <c r="P10" s="61">
        <v>255</v>
      </c>
      <c r="Q10" s="61">
        <v>30</v>
      </c>
      <c r="R10" s="56">
        <v>157</v>
      </c>
      <c r="S10" s="56">
        <v>0</v>
      </c>
      <c r="T10" s="54">
        <f t="shared" si="2"/>
        <v>90</v>
      </c>
      <c r="U10" s="57">
        <f t="shared" si="3"/>
        <v>198.14285714285714</v>
      </c>
      <c r="V10" s="51">
        <v>2</v>
      </c>
      <c r="W10" s="58">
        <f t="shared" si="4"/>
        <v>255</v>
      </c>
      <c r="X10" s="59">
        <f t="shared" si="5"/>
        <v>235</v>
      </c>
    </row>
    <row r="11" spans="1:24" ht="15.75">
      <c r="A11" s="51">
        <v>23</v>
      </c>
      <c r="B11" s="102" t="s">
        <v>37</v>
      </c>
      <c r="C11" s="53">
        <f>квалификация!I31</f>
        <v>1128</v>
      </c>
      <c r="D11" s="54">
        <f t="shared" si="0"/>
        <v>2678</v>
      </c>
      <c r="E11" s="55">
        <f t="shared" si="1"/>
        <v>194.46153846153845</v>
      </c>
      <c r="F11" s="56">
        <v>215</v>
      </c>
      <c r="G11" s="56">
        <v>30</v>
      </c>
      <c r="H11" s="56">
        <v>190</v>
      </c>
      <c r="I11" s="56">
        <v>30</v>
      </c>
      <c r="J11" s="56">
        <v>188</v>
      </c>
      <c r="K11" s="56">
        <v>0</v>
      </c>
      <c r="L11" s="56">
        <v>216</v>
      </c>
      <c r="M11" s="62">
        <v>30</v>
      </c>
      <c r="N11" s="62">
        <v>203</v>
      </c>
      <c r="O11" s="62">
        <v>30</v>
      </c>
      <c r="P11" s="62">
        <v>193</v>
      </c>
      <c r="Q11" s="62">
        <v>30</v>
      </c>
      <c r="R11" s="62">
        <v>195</v>
      </c>
      <c r="S11" s="56">
        <v>0</v>
      </c>
      <c r="T11" s="54">
        <f t="shared" si="2"/>
        <v>150</v>
      </c>
      <c r="U11" s="57">
        <f t="shared" si="3"/>
        <v>200</v>
      </c>
      <c r="V11" s="51">
        <v>3</v>
      </c>
      <c r="W11" s="58">
        <f t="shared" si="4"/>
        <v>216</v>
      </c>
      <c r="X11" s="59">
        <f t="shared" si="5"/>
        <v>188</v>
      </c>
    </row>
    <row r="12" spans="1:24" ht="15.75">
      <c r="A12" s="51">
        <v>7</v>
      </c>
      <c r="B12" s="18" t="s">
        <v>50</v>
      </c>
      <c r="C12" s="53">
        <f>квалификация!I19</f>
        <v>1170</v>
      </c>
      <c r="D12" s="54">
        <f t="shared" si="0"/>
        <v>2649</v>
      </c>
      <c r="E12" s="55">
        <f t="shared" si="1"/>
        <v>194.53846153846155</v>
      </c>
      <c r="F12" s="56">
        <v>219</v>
      </c>
      <c r="G12" s="56">
        <v>30</v>
      </c>
      <c r="H12" s="56">
        <v>167</v>
      </c>
      <c r="I12" s="56">
        <v>0</v>
      </c>
      <c r="J12" s="56">
        <v>180</v>
      </c>
      <c r="K12" s="56">
        <v>30</v>
      </c>
      <c r="L12" s="56">
        <v>198</v>
      </c>
      <c r="M12" s="56">
        <v>0</v>
      </c>
      <c r="N12" s="56">
        <v>210</v>
      </c>
      <c r="O12" s="56">
        <v>30</v>
      </c>
      <c r="P12" s="56">
        <v>178</v>
      </c>
      <c r="Q12" s="56">
        <v>0</v>
      </c>
      <c r="R12" s="56">
        <v>207</v>
      </c>
      <c r="S12" s="56">
        <v>30</v>
      </c>
      <c r="T12" s="54">
        <f t="shared" si="2"/>
        <v>120</v>
      </c>
      <c r="U12" s="57">
        <f t="shared" si="3"/>
        <v>194.14285714285714</v>
      </c>
      <c r="V12" s="51">
        <v>4</v>
      </c>
      <c r="W12" s="58">
        <f t="shared" si="4"/>
        <v>219</v>
      </c>
      <c r="X12" s="59">
        <f t="shared" si="5"/>
        <v>195</v>
      </c>
    </row>
    <row r="13" spans="1:24" ht="15.75">
      <c r="A13" s="51">
        <v>11</v>
      </c>
      <c r="B13" s="101" t="s">
        <v>60</v>
      </c>
      <c r="C13" s="53">
        <f>квалификация!I15</f>
        <v>1234</v>
      </c>
      <c r="D13" s="54">
        <f t="shared" si="0"/>
        <v>2631</v>
      </c>
      <c r="E13" s="55">
        <f t="shared" si="1"/>
        <v>193.15384615384616</v>
      </c>
      <c r="F13" s="56">
        <v>205</v>
      </c>
      <c r="G13" s="56">
        <v>30</v>
      </c>
      <c r="H13" s="56">
        <v>152</v>
      </c>
      <c r="I13" s="56">
        <v>0</v>
      </c>
      <c r="J13" s="56">
        <v>211</v>
      </c>
      <c r="K13" s="56">
        <v>30</v>
      </c>
      <c r="L13" s="56">
        <v>174</v>
      </c>
      <c r="M13" s="56">
        <v>0</v>
      </c>
      <c r="N13" s="56">
        <v>183</v>
      </c>
      <c r="O13" s="56">
        <v>30</v>
      </c>
      <c r="P13" s="56">
        <v>186</v>
      </c>
      <c r="Q13" s="56">
        <v>30</v>
      </c>
      <c r="R13" s="56">
        <v>166</v>
      </c>
      <c r="S13" s="56">
        <v>0</v>
      </c>
      <c r="T13" s="54">
        <f t="shared" si="2"/>
        <v>120</v>
      </c>
      <c r="U13" s="57">
        <f t="shared" si="3"/>
        <v>182.42857142857142</v>
      </c>
      <c r="V13" s="51">
        <v>5</v>
      </c>
      <c r="W13" s="58">
        <f t="shared" si="4"/>
        <v>211</v>
      </c>
      <c r="X13" s="59">
        <f t="shared" si="5"/>
        <v>205.66666666666666</v>
      </c>
    </row>
    <row r="14" spans="1:24" ht="15.75">
      <c r="A14" s="51">
        <v>9</v>
      </c>
      <c r="B14" s="87" t="s">
        <v>46</v>
      </c>
      <c r="C14" s="53">
        <f>квалификация!I11</f>
        <v>1295</v>
      </c>
      <c r="D14" s="54">
        <f t="shared" si="0"/>
        <v>2627</v>
      </c>
      <c r="E14" s="55">
        <f t="shared" si="1"/>
        <v>195.15384615384616</v>
      </c>
      <c r="F14" s="56">
        <v>164</v>
      </c>
      <c r="G14" s="56">
        <v>0</v>
      </c>
      <c r="H14" s="56">
        <v>136</v>
      </c>
      <c r="I14" s="56">
        <v>0</v>
      </c>
      <c r="J14" s="56">
        <v>164</v>
      </c>
      <c r="K14" s="56">
        <v>0</v>
      </c>
      <c r="L14" s="56">
        <v>159</v>
      </c>
      <c r="M14" s="56">
        <v>0</v>
      </c>
      <c r="N14" s="56">
        <v>182</v>
      </c>
      <c r="O14" s="56">
        <v>30</v>
      </c>
      <c r="P14" s="56">
        <v>218</v>
      </c>
      <c r="Q14" s="56">
        <v>30</v>
      </c>
      <c r="R14" s="56">
        <v>219</v>
      </c>
      <c r="S14" s="56">
        <v>30</v>
      </c>
      <c r="T14" s="54">
        <f t="shared" si="2"/>
        <v>90</v>
      </c>
      <c r="U14" s="57">
        <f t="shared" si="3"/>
        <v>177.42857142857142</v>
      </c>
      <c r="V14" s="51">
        <v>6</v>
      </c>
      <c r="W14" s="58">
        <f t="shared" si="4"/>
        <v>219</v>
      </c>
      <c r="X14" s="59">
        <f t="shared" si="5"/>
        <v>215.83333333333334</v>
      </c>
    </row>
    <row r="15" spans="1:24" ht="16.5" thickBot="1">
      <c r="A15" s="51">
        <v>15</v>
      </c>
      <c r="B15" s="18" t="s">
        <v>64</v>
      </c>
      <c r="C15" s="53">
        <f>квалификация!I23</f>
        <v>1151</v>
      </c>
      <c r="D15" s="54">
        <f t="shared" si="0"/>
        <v>2613</v>
      </c>
      <c r="E15" s="55">
        <f t="shared" si="1"/>
        <v>189.46153846153845</v>
      </c>
      <c r="F15" s="56">
        <v>185</v>
      </c>
      <c r="G15" s="56">
        <v>30</v>
      </c>
      <c r="H15" s="56">
        <v>192</v>
      </c>
      <c r="I15" s="56">
        <v>30</v>
      </c>
      <c r="J15" s="56">
        <v>203</v>
      </c>
      <c r="K15" s="56">
        <v>30</v>
      </c>
      <c r="L15" s="56">
        <v>201</v>
      </c>
      <c r="M15" s="56">
        <v>30</v>
      </c>
      <c r="N15" s="56">
        <v>154</v>
      </c>
      <c r="O15" s="56">
        <v>0</v>
      </c>
      <c r="P15" s="56">
        <v>172</v>
      </c>
      <c r="Q15" s="56">
        <v>0</v>
      </c>
      <c r="R15" s="56">
        <v>205</v>
      </c>
      <c r="S15" s="56">
        <v>30</v>
      </c>
      <c r="T15" s="54">
        <f t="shared" si="2"/>
        <v>150</v>
      </c>
      <c r="U15" s="57">
        <f t="shared" si="3"/>
        <v>187.42857142857142</v>
      </c>
      <c r="V15" s="51">
        <v>7</v>
      </c>
      <c r="W15" s="58">
        <f t="shared" si="4"/>
        <v>205</v>
      </c>
      <c r="X15" s="59">
        <f t="shared" si="5"/>
        <v>191.83333333333334</v>
      </c>
    </row>
    <row r="16" spans="1:24" ht="16.5" thickBot="1">
      <c r="A16" s="51">
        <v>3</v>
      </c>
      <c r="B16" s="89" t="s">
        <v>65</v>
      </c>
      <c r="C16" s="53">
        <f>квалификация!I17</f>
        <v>1214</v>
      </c>
      <c r="D16" s="54">
        <f t="shared" si="0"/>
        <v>2595</v>
      </c>
      <c r="E16" s="55">
        <f t="shared" si="1"/>
        <v>193.84615384615384</v>
      </c>
      <c r="F16" s="56">
        <v>180</v>
      </c>
      <c r="G16" s="56">
        <v>0</v>
      </c>
      <c r="H16" s="56">
        <v>194</v>
      </c>
      <c r="I16" s="56">
        <v>15</v>
      </c>
      <c r="J16" s="56">
        <v>223</v>
      </c>
      <c r="K16" s="56">
        <v>30</v>
      </c>
      <c r="L16" s="56">
        <v>146</v>
      </c>
      <c r="M16" s="56">
        <v>0</v>
      </c>
      <c r="N16" s="56">
        <v>164</v>
      </c>
      <c r="O16" s="56">
        <v>0</v>
      </c>
      <c r="P16" s="56">
        <v>210</v>
      </c>
      <c r="Q16" s="56">
        <v>30</v>
      </c>
      <c r="R16" s="56">
        <v>189</v>
      </c>
      <c r="S16" s="56">
        <v>0</v>
      </c>
      <c r="T16" s="54">
        <f t="shared" si="2"/>
        <v>75</v>
      </c>
      <c r="U16" s="57">
        <f t="shared" si="3"/>
        <v>186.57142857142858</v>
      </c>
      <c r="V16" s="51">
        <v>8</v>
      </c>
      <c r="W16" s="58">
        <f t="shared" si="4"/>
        <v>223</v>
      </c>
      <c r="X16" s="59">
        <f t="shared" si="5"/>
        <v>202.33333333333334</v>
      </c>
    </row>
    <row r="17" spans="1:24" ht="16.5" thickBot="1">
      <c r="A17" s="51">
        <v>13</v>
      </c>
      <c r="B17" s="91" t="s">
        <v>43</v>
      </c>
      <c r="C17" s="53">
        <f>квалификация!I27</f>
        <v>1146</v>
      </c>
      <c r="D17" s="54">
        <f t="shared" si="0"/>
        <v>2582</v>
      </c>
      <c r="E17" s="55">
        <f t="shared" si="1"/>
        <v>191.69230769230768</v>
      </c>
      <c r="F17" s="56">
        <v>168</v>
      </c>
      <c r="G17" s="56">
        <v>0</v>
      </c>
      <c r="H17" s="56">
        <v>223</v>
      </c>
      <c r="I17" s="56">
        <v>30</v>
      </c>
      <c r="J17" s="56">
        <v>182</v>
      </c>
      <c r="K17" s="56">
        <v>0</v>
      </c>
      <c r="L17" s="56">
        <v>202</v>
      </c>
      <c r="M17" s="56">
        <v>30</v>
      </c>
      <c r="N17" s="56">
        <v>203</v>
      </c>
      <c r="O17" s="56">
        <v>0</v>
      </c>
      <c r="P17" s="56">
        <v>178</v>
      </c>
      <c r="Q17" s="56">
        <v>0</v>
      </c>
      <c r="R17" s="56">
        <v>190</v>
      </c>
      <c r="S17" s="56">
        <v>30</v>
      </c>
      <c r="T17" s="54">
        <f t="shared" si="2"/>
        <v>90</v>
      </c>
      <c r="U17" s="57">
        <f t="shared" si="3"/>
        <v>192.28571428571428</v>
      </c>
      <c r="V17" s="51">
        <v>9</v>
      </c>
      <c r="W17" s="58">
        <f t="shared" si="4"/>
        <v>223</v>
      </c>
      <c r="X17" s="59">
        <f t="shared" si="5"/>
        <v>191</v>
      </c>
    </row>
    <row r="18" spans="1:24" ht="15.75">
      <c r="A18" s="51">
        <v>19</v>
      </c>
      <c r="B18" s="102" t="s">
        <v>35</v>
      </c>
      <c r="C18" s="53">
        <f>квалификация!I21</f>
        <v>1164</v>
      </c>
      <c r="D18" s="54">
        <f t="shared" si="0"/>
        <v>2545</v>
      </c>
      <c r="E18" s="55">
        <f t="shared" si="1"/>
        <v>191.15384615384616</v>
      </c>
      <c r="F18" s="56">
        <v>195</v>
      </c>
      <c r="G18" s="56">
        <v>0</v>
      </c>
      <c r="H18" s="56">
        <v>228</v>
      </c>
      <c r="I18" s="56">
        <v>30</v>
      </c>
      <c r="J18" s="56">
        <v>201</v>
      </c>
      <c r="K18" s="56">
        <v>30</v>
      </c>
      <c r="L18" s="56">
        <v>171</v>
      </c>
      <c r="M18" s="56">
        <v>0</v>
      </c>
      <c r="N18" s="56">
        <v>158</v>
      </c>
      <c r="O18" s="56">
        <v>0</v>
      </c>
      <c r="P18" s="56">
        <v>186</v>
      </c>
      <c r="Q18" s="56">
        <v>0</v>
      </c>
      <c r="R18" s="56">
        <v>182</v>
      </c>
      <c r="S18" s="56">
        <v>0</v>
      </c>
      <c r="T18" s="54">
        <f t="shared" si="2"/>
        <v>60</v>
      </c>
      <c r="U18" s="57">
        <f t="shared" si="3"/>
        <v>188.71428571428572</v>
      </c>
      <c r="V18" s="51">
        <v>10</v>
      </c>
      <c r="W18" s="58">
        <f t="shared" si="4"/>
        <v>228</v>
      </c>
      <c r="X18" s="59">
        <f t="shared" si="5"/>
        <v>194</v>
      </c>
    </row>
    <row r="19" spans="1:24" s="65" customFormat="1" ht="15.75">
      <c r="A19" s="51">
        <v>21</v>
      </c>
      <c r="B19" s="18" t="s">
        <v>45</v>
      </c>
      <c r="C19" s="53">
        <f>квалификация!I29</f>
        <v>1139</v>
      </c>
      <c r="D19" s="54">
        <f t="shared" si="0"/>
        <v>2516</v>
      </c>
      <c r="E19" s="55">
        <f t="shared" si="1"/>
        <v>186.6153846153846</v>
      </c>
      <c r="F19" s="56">
        <v>192</v>
      </c>
      <c r="G19" s="60">
        <v>30</v>
      </c>
      <c r="H19" s="56">
        <v>207</v>
      </c>
      <c r="I19" s="56">
        <v>0</v>
      </c>
      <c r="J19" s="56">
        <v>162</v>
      </c>
      <c r="K19" s="56">
        <v>0</v>
      </c>
      <c r="L19" s="63">
        <v>174</v>
      </c>
      <c r="M19" s="56">
        <v>30</v>
      </c>
      <c r="N19" s="56">
        <v>137</v>
      </c>
      <c r="O19" s="56">
        <v>0</v>
      </c>
      <c r="P19" s="56">
        <v>197</v>
      </c>
      <c r="Q19" s="56">
        <v>0</v>
      </c>
      <c r="R19" s="56">
        <v>218</v>
      </c>
      <c r="S19" s="64">
        <v>30</v>
      </c>
      <c r="T19" s="54">
        <f t="shared" si="2"/>
        <v>90</v>
      </c>
      <c r="U19" s="57">
        <f t="shared" si="3"/>
        <v>183.85714285714286</v>
      </c>
      <c r="V19" s="51">
        <v>11</v>
      </c>
      <c r="W19" s="58">
        <f t="shared" si="4"/>
        <v>218</v>
      </c>
      <c r="X19" s="59">
        <f t="shared" si="5"/>
        <v>189.83333333333334</v>
      </c>
    </row>
    <row r="20" spans="1:24" s="65" customFormat="1" ht="15.75">
      <c r="A20" s="51">
        <v>17</v>
      </c>
      <c r="B20" s="18" t="s">
        <v>39</v>
      </c>
      <c r="C20" s="53">
        <f>квалификация!I25</f>
        <v>1149</v>
      </c>
      <c r="D20" s="54">
        <f t="shared" si="0"/>
        <v>2368</v>
      </c>
      <c r="E20" s="55">
        <f t="shared" si="1"/>
        <v>181</v>
      </c>
      <c r="F20" s="56">
        <v>168</v>
      </c>
      <c r="G20" s="56">
        <v>0</v>
      </c>
      <c r="H20" s="56">
        <v>194</v>
      </c>
      <c r="I20" s="56">
        <v>15</v>
      </c>
      <c r="J20" s="56">
        <v>161</v>
      </c>
      <c r="K20" s="56">
        <v>0</v>
      </c>
      <c r="L20" s="56">
        <v>169</v>
      </c>
      <c r="M20" s="66">
        <v>0</v>
      </c>
      <c r="N20" s="66">
        <v>143</v>
      </c>
      <c r="O20" s="66">
        <v>0</v>
      </c>
      <c r="P20" s="66">
        <v>213</v>
      </c>
      <c r="Q20" s="66">
        <v>0</v>
      </c>
      <c r="R20" s="66">
        <v>156</v>
      </c>
      <c r="S20" s="56">
        <v>0</v>
      </c>
      <c r="T20" s="54">
        <f t="shared" si="2"/>
        <v>15</v>
      </c>
      <c r="U20" s="57">
        <f t="shared" si="3"/>
        <v>172</v>
      </c>
      <c r="V20" s="51">
        <v>12</v>
      </c>
      <c r="W20" s="58">
        <f t="shared" si="4"/>
        <v>213</v>
      </c>
      <c r="X20" s="59">
        <f t="shared" si="5"/>
        <v>191.5</v>
      </c>
    </row>
    <row r="21" spans="1:23" ht="14.25">
      <c r="A21" s="99" t="s">
        <v>28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58"/>
    </row>
    <row r="22" spans="1:24" ht="15.75">
      <c r="A22" s="51">
        <v>2</v>
      </c>
      <c r="B22" s="18" t="s">
        <v>63</v>
      </c>
      <c r="C22" s="51">
        <f>квалификация!I10</f>
        <v>1336</v>
      </c>
      <c r="D22" s="54">
        <f aca="true" t="shared" si="6" ref="D22:D33">SUM(C22,F22:S22)</f>
        <v>2882</v>
      </c>
      <c r="E22" s="55">
        <f aca="true" t="shared" si="7" ref="E22:E33">SUM(C22,F22,H22,J22,L22,N22,P22,R22)/(13-COUNTBLANK(F22:S22)/2)</f>
        <v>210.15384615384616</v>
      </c>
      <c r="F22" s="56">
        <v>228</v>
      </c>
      <c r="G22" s="56">
        <v>30</v>
      </c>
      <c r="H22" s="56">
        <v>156</v>
      </c>
      <c r="I22" s="56">
        <v>0</v>
      </c>
      <c r="J22" s="56">
        <v>206</v>
      </c>
      <c r="K22" s="56">
        <v>30</v>
      </c>
      <c r="L22" s="56">
        <v>248</v>
      </c>
      <c r="M22" s="56">
        <v>30</v>
      </c>
      <c r="N22" s="56">
        <v>180</v>
      </c>
      <c r="O22" s="56">
        <v>30</v>
      </c>
      <c r="P22" s="67">
        <v>179</v>
      </c>
      <c r="Q22" s="56">
        <v>30</v>
      </c>
      <c r="R22" s="56">
        <v>199</v>
      </c>
      <c r="S22" s="56">
        <v>0</v>
      </c>
      <c r="T22" s="54">
        <f aca="true" t="shared" si="8" ref="T22:T33">SUM(G22,I22,K22,M22,S22,O22,Q22)</f>
        <v>150</v>
      </c>
      <c r="U22" s="57">
        <f aca="true" t="shared" si="9" ref="U22:U33">AVERAGE(F22,H22,J22,L22,R22,N22,P22)</f>
        <v>199.42857142857142</v>
      </c>
      <c r="V22" s="51">
        <v>1</v>
      </c>
      <c r="W22" s="58">
        <f aca="true" t="shared" si="10" ref="W22:W33">MAX(F22:S22)</f>
        <v>248</v>
      </c>
      <c r="X22" s="59">
        <f aca="true" t="shared" si="11" ref="X22:X33">C22/6</f>
        <v>222.66666666666666</v>
      </c>
    </row>
    <row r="23" spans="1:24" ht="15.75">
      <c r="A23" s="51">
        <v>4</v>
      </c>
      <c r="B23" s="101" t="s">
        <v>70</v>
      </c>
      <c r="C23" s="51">
        <f>квалификация!I12</f>
        <v>1270</v>
      </c>
      <c r="D23" s="54">
        <f t="shared" si="6"/>
        <v>2694</v>
      </c>
      <c r="E23" s="55">
        <f t="shared" si="7"/>
        <v>200.30769230769232</v>
      </c>
      <c r="F23" s="56">
        <v>233</v>
      </c>
      <c r="G23" s="56">
        <v>30</v>
      </c>
      <c r="H23" s="56">
        <v>161</v>
      </c>
      <c r="I23" s="56">
        <v>0</v>
      </c>
      <c r="J23" s="56">
        <v>232</v>
      </c>
      <c r="K23" s="56">
        <v>30</v>
      </c>
      <c r="L23" s="56">
        <v>172</v>
      </c>
      <c r="M23" s="56">
        <v>0</v>
      </c>
      <c r="N23" s="56">
        <v>178</v>
      </c>
      <c r="O23" s="56">
        <v>0</v>
      </c>
      <c r="P23" s="56">
        <v>157</v>
      </c>
      <c r="Q23" s="56">
        <v>0</v>
      </c>
      <c r="R23" s="56">
        <v>201</v>
      </c>
      <c r="S23" s="56">
        <v>30</v>
      </c>
      <c r="T23" s="54">
        <f t="shared" si="8"/>
        <v>90</v>
      </c>
      <c r="U23" s="57">
        <f t="shared" si="9"/>
        <v>190.57142857142858</v>
      </c>
      <c r="V23" s="51">
        <v>2</v>
      </c>
      <c r="W23" s="58">
        <f t="shared" si="10"/>
        <v>233</v>
      </c>
      <c r="X23" s="59">
        <f t="shared" si="11"/>
        <v>211.66666666666666</v>
      </c>
    </row>
    <row r="24" spans="1:24" ht="15.75">
      <c r="A24" s="51">
        <v>8</v>
      </c>
      <c r="B24" s="18" t="s">
        <v>73</v>
      </c>
      <c r="C24" s="51">
        <f>квалификация!I14</f>
        <v>1235</v>
      </c>
      <c r="D24" s="54">
        <f t="shared" si="6"/>
        <v>2660</v>
      </c>
      <c r="E24" s="55">
        <f t="shared" si="7"/>
        <v>195.3846153846154</v>
      </c>
      <c r="F24" s="56">
        <v>160</v>
      </c>
      <c r="G24" s="56">
        <v>0</v>
      </c>
      <c r="H24" s="56">
        <v>162</v>
      </c>
      <c r="I24" s="56">
        <v>30</v>
      </c>
      <c r="J24" s="56">
        <v>217</v>
      </c>
      <c r="K24" s="56">
        <v>0</v>
      </c>
      <c r="L24" s="56">
        <v>180</v>
      </c>
      <c r="M24" s="56">
        <v>30</v>
      </c>
      <c r="N24" s="56">
        <v>193</v>
      </c>
      <c r="O24" s="56">
        <v>0</v>
      </c>
      <c r="P24" s="56">
        <v>203</v>
      </c>
      <c r="Q24" s="56">
        <v>30</v>
      </c>
      <c r="R24" s="56">
        <v>190</v>
      </c>
      <c r="S24" s="56">
        <v>30</v>
      </c>
      <c r="T24" s="54">
        <f t="shared" si="8"/>
        <v>120</v>
      </c>
      <c r="U24" s="57">
        <f t="shared" si="9"/>
        <v>186.42857142857142</v>
      </c>
      <c r="V24" s="51">
        <v>3</v>
      </c>
      <c r="W24" s="58">
        <f t="shared" si="10"/>
        <v>217</v>
      </c>
      <c r="X24" s="59">
        <f t="shared" si="11"/>
        <v>205.83333333333334</v>
      </c>
    </row>
    <row r="25" spans="1:24" ht="15.75">
      <c r="A25" s="51">
        <v>16</v>
      </c>
      <c r="B25" s="18" t="s">
        <v>42</v>
      </c>
      <c r="C25" s="51">
        <f>квалификация!I18</f>
        <v>1196</v>
      </c>
      <c r="D25" s="54">
        <f t="shared" si="6"/>
        <v>2640</v>
      </c>
      <c r="E25" s="55">
        <f t="shared" si="7"/>
        <v>193.84615384615384</v>
      </c>
      <c r="F25" s="56">
        <v>135</v>
      </c>
      <c r="G25" s="56">
        <v>0</v>
      </c>
      <c r="H25" s="56">
        <v>186</v>
      </c>
      <c r="I25" s="56">
        <v>0</v>
      </c>
      <c r="J25" s="56">
        <v>279</v>
      </c>
      <c r="K25" s="56">
        <v>30</v>
      </c>
      <c r="L25" s="56">
        <v>206</v>
      </c>
      <c r="M25" s="56">
        <v>30</v>
      </c>
      <c r="N25" s="56">
        <v>188</v>
      </c>
      <c r="O25" s="56">
        <v>30</v>
      </c>
      <c r="P25" s="56">
        <v>145</v>
      </c>
      <c r="Q25" s="56">
        <v>0</v>
      </c>
      <c r="R25" s="56">
        <v>185</v>
      </c>
      <c r="S25" s="56">
        <v>30</v>
      </c>
      <c r="T25" s="54">
        <f t="shared" si="8"/>
        <v>120</v>
      </c>
      <c r="U25" s="57">
        <f t="shared" si="9"/>
        <v>189.14285714285714</v>
      </c>
      <c r="V25" s="51">
        <v>4</v>
      </c>
      <c r="W25" s="58">
        <f t="shared" si="10"/>
        <v>279</v>
      </c>
      <c r="X25" s="59">
        <f t="shared" si="11"/>
        <v>199.33333333333334</v>
      </c>
    </row>
    <row r="26" spans="1:24" ht="15.75">
      <c r="A26" s="51">
        <v>6</v>
      </c>
      <c r="B26" s="18" t="s">
        <v>71</v>
      </c>
      <c r="C26" s="51">
        <f>квалификация!I16</f>
        <v>1226</v>
      </c>
      <c r="D26" s="54">
        <f t="shared" si="6"/>
        <v>2635</v>
      </c>
      <c r="E26" s="55">
        <f t="shared" si="7"/>
        <v>194.6153846153846</v>
      </c>
      <c r="F26" s="56">
        <v>195</v>
      </c>
      <c r="G26" s="56">
        <v>15</v>
      </c>
      <c r="H26" s="56">
        <v>198</v>
      </c>
      <c r="I26" s="56">
        <v>30</v>
      </c>
      <c r="J26" s="56">
        <v>209</v>
      </c>
      <c r="K26" s="56">
        <v>30</v>
      </c>
      <c r="L26" s="56">
        <v>203</v>
      </c>
      <c r="M26" s="56">
        <v>30</v>
      </c>
      <c r="N26" s="56">
        <v>168</v>
      </c>
      <c r="O26" s="56">
        <v>0</v>
      </c>
      <c r="P26" s="56">
        <v>158</v>
      </c>
      <c r="Q26" s="56">
        <v>0</v>
      </c>
      <c r="R26" s="56">
        <v>173</v>
      </c>
      <c r="S26" s="56">
        <v>0</v>
      </c>
      <c r="T26" s="54">
        <f t="shared" si="8"/>
        <v>105</v>
      </c>
      <c r="U26" s="57">
        <f t="shared" si="9"/>
        <v>186.28571428571428</v>
      </c>
      <c r="V26" s="51">
        <v>5</v>
      </c>
      <c r="W26" s="58">
        <f t="shared" si="10"/>
        <v>209</v>
      </c>
      <c r="X26" s="59">
        <f t="shared" si="11"/>
        <v>204.33333333333334</v>
      </c>
    </row>
    <row r="27" spans="1:24" ht="15.75">
      <c r="A27" s="51">
        <v>10</v>
      </c>
      <c r="B27" s="18" t="s">
        <v>75</v>
      </c>
      <c r="C27" s="51">
        <f>квалификация!I24</f>
        <v>1151</v>
      </c>
      <c r="D27" s="54">
        <f t="shared" si="6"/>
        <v>2628</v>
      </c>
      <c r="E27" s="55">
        <f t="shared" si="7"/>
        <v>192.92307692307693</v>
      </c>
      <c r="F27" s="56">
        <v>190</v>
      </c>
      <c r="G27" s="56">
        <v>30</v>
      </c>
      <c r="H27" s="56">
        <v>178</v>
      </c>
      <c r="I27" s="56">
        <v>0</v>
      </c>
      <c r="J27" s="56">
        <v>190</v>
      </c>
      <c r="K27" s="56">
        <v>0</v>
      </c>
      <c r="L27" s="56">
        <v>195</v>
      </c>
      <c r="M27" s="56">
        <v>30</v>
      </c>
      <c r="N27" s="56">
        <v>200</v>
      </c>
      <c r="O27" s="56">
        <v>30</v>
      </c>
      <c r="P27" s="56">
        <v>221</v>
      </c>
      <c r="Q27" s="56">
        <v>30</v>
      </c>
      <c r="R27" s="56">
        <v>183</v>
      </c>
      <c r="S27" s="56">
        <v>0</v>
      </c>
      <c r="T27" s="54">
        <f t="shared" si="8"/>
        <v>120</v>
      </c>
      <c r="U27" s="57">
        <f t="shared" si="9"/>
        <v>193.85714285714286</v>
      </c>
      <c r="V27" s="51">
        <v>6</v>
      </c>
      <c r="W27" s="58">
        <f t="shared" si="10"/>
        <v>221</v>
      </c>
      <c r="X27" s="59">
        <f t="shared" si="11"/>
        <v>191.83333333333334</v>
      </c>
    </row>
    <row r="28" spans="1:24" ht="15.75">
      <c r="A28" s="51">
        <v>12</v>
      </c>
      <c r="B28" s="18" t="s">
        <v>38</v>
      </c>
      <c r="C28" s="51">
        <f>квалификация!I20</f>
        <v>1165</v>
      </c>
      <c r="D28" s="54">
        <f t="shared" si="6"/>
        <v>2573</v>
      </c>
      <c r="E28" s="55">
        <f t="shared" si="7"/>
        <v>188.69230769230768</v>
      </c>
      <c r="F28" s="56">
        <v>179</v>
      </c>
      <c r="G28" s="56">
        <v>30</v>
      </c>
      <c r="H28" s="56">
        <v>179</v>
      </c>
      <c r="I28" s="56">
        <v>30</v>
      </c>
      <c r="J28" s="56">
        <v>159</v>
      </c>
      <c r="K28" s="56">
        <v>0</v>
      </c>
      <c r="L28" s="56">
        <v>223</v>
      </c>
      <c r="M28" s="56">
        <v>30</v>
      </c>
      <c r="N28" s="56">
        <v>233</v>
      </c>
      <c r="O28" s="56">
        <v>30</v>
      </c>
      <c r="P28" s="56">
        <v>149</v>
      </c>
      <c r="Q28" s="56">
        <v>0</v>
      </c>
      <c r="R28" s="56">
        <v>166</v>
      </c>
      <c r="S28" s="56">
        <v>0</v>
      </c>
      <c r="T28" s="54">
        <f t="shared" si="8"/>
        <v>120</v>
      </c>
      <c r="U28" s="57">
        <f t="shared" si="9"/>
        <v>184</v>
      </c>
      <c r="V28" s="51">
        <v>7</v>
      </c>
      <c r="W28" s="58">
        <f t="shared" si="10"/>
        <v>233</v>
      </c>
      <c r="X28" s="59">
        <f t="shared" si="11"/>
        <v>194.16666666666666</v>
      </c>
    </row>
    <row r="29" spans="1:24" ht="15.75">
      <c r="A29" s="51">
        <v>18</v>
      </c>
      <c r="B29" s="90" t="s">
        <v>47</v>
      </c>
      <c r="C29" s="51">
        <f>квалификация!I32</f>
        <v>1126</v>
      </c>
      <c r="D29" s="54">
        <f t="shared" si="6"/>
        <v>2559</v>
      </c>
      <c r="E29" s="55">
        <f t="shared" si="7"/>
        <v>187.6153846153846</v>
      </c>
      <c r="F29" s="56">
        <v>199</v>
      </c>
      <c r="G29" s="56">
        <v>0</v>
      </c>
      <c r="H29" s="56">
        <v>226</v>
      </c>
      <c r="I29" s="56">
        <v>30</v>
      </c>
      <c r="J29" s="56">
        <v>224</v>
      </c>
      <c r="K29" s="56">
        <v>30</v>
      </c>
      <c r="L29" s="56">
        <v>183</v>
      </c>
      <c r="M29" s="56">
        <v>0</v>
      </c>
      <c r="N29" s="56">
        <v>155</v>
      </c>
      <c r="O29" s="56">
        <v>0</v>
      </c>
      <c r="P29" s="56">
        <v>150</v>
      </c>
      <c r="Q29" s="56">
        <v>30</v>
      </c>
      <c r="R29" s="56">
        <v>176</v>
      </c>
      <c r="S29" s="56">
        <v>30</v>
      </c>
      <c r="T29" s="54">
        <f t="shared" si="8"/>
        <v>120</v>
      </c>
      <c r="U29" s="57">
        <f t="shared" si="9"/>
        <v>187.57142857142858</v>
      </c>
      <c r="V29" s="51">
        <v>8</v>
      </c>
      <c r="W29" s="58">
        <f t="shared" si="10"/>
        <v>226</v>
      </c>
      <c r="X29" s="59">
        <f t="shared" si="11"/>
        <v>187.66666666666666</v>
      </c>
    </row>
    <row r="30" spans="1:24" ht="15.75">
      <c r="A30" s="51">
        <v>24</v>
      </c>
      <c r="B30" s="18" t="s">
        <v>41</v>
      </c>
      <c r="C30" s="51">
        <f>квалификация!I26</f>
        <v>1148</v>
      </c>
      <c r="D30" s="54">
        <f t="shared" si="6"/>
        <v>2540</v>
      </c>
      <c r="E30" s="55">
        <f t="shared" si="7"/>
        <v>185</v>
      </c>
      <c r="F30" s="56">
        <v>195</v>
      </c>
      <c r="G30" s="56">
        <v>15</v>
      </c>
      <c r="H30" s="56">
        <v>193</v>
      </c>
      <c r="I30" s="56">
        <v>30</v>
      </c>
      <c r="J30" s="56">
        <v>164</v>
      </c>
      <c r="K30" s="56">
        <v>30</v>
      </c>
      <c r="L30" s="56">
        <v>183</v>
      </c>
      <c r="M30" s="56">
        <v>0</v>
      </c>
      <c r="N30" s="56">
        <v>192</v>
      </c>
      <c r="O30" s="56">
        <v>30</v>
      </c>
      <c r="P30" s="56">
        <v>186</v>
      </c>
      <c r="Q30" s="56">
        <v>0</v>
      </c>
      <c r="R30" s="56">
        <v>144</v>
      </c>
      <c r="S30" s="56">
        <v>30</v>
      </c>
      <c r="T30" s="54">
        <f t="shared" si="8"/>
        <v>135</v>
      </c>
      <c r="U30" s="57">
        <f t="shared" si="9"/>
        <v>179.57142857142858</v>
      </c>
      <c r="V30" s="51">
        <v>9</v>
      </c>
      <c r="W30" s="58">
        <f t="shared" si="10"/>
        <v>195</v>
      </c>
      <c r="X30" s="59">
        <f t="shared" si="11"/>
        <v>191.33333333333334</v>
      </c>
    </row>
    <row r="31" spans="1:24" ht="15.75">
      <c r="A31" s="51">
        <v>14</v>
      </c>
      <c r="B31" s="18" t="s">
        <v>66</v>
      </c>
      <c r="C31" s="51">
        <f>квалификация!I22</f>
        <v>1152</v>
      </c>
      <c r="D31" s="54">
        <f t="shared" si="6"/>
        <v>2497</v>
      </c>
      <c r="E31" s="55">
        <f t="shared" si="7"/>
        <v>182.84615384615384</v>
      </c>
      <c r="F31" s="56">
        <v>122</v>
      </c>
      <c r="G31" s="56">
        <v>0</v>
      </c>
      <c r="H31" s="56">
        <v>185</v>
      </c>
      <c r="I31" s="56">
        <v>30</v>
      </c>
      <c r="J31" s="56">
        <v>194</v>
      </c>
      <c r="K31" s="56">
        <v>0</v>
      </c>
      <c r="L31" s="56">
        <v>113</v>
      </c>
      <c r="M31" s="56">
        <v>0</v>
      </c>
      <c r="N31" s="56">
        <v>186</v>
      </c>
      <c r="O31" s="56">
        <v>30</v>
      </c>
      <c r="P31" s="56">
        <v>213</v>
      </c>
      <c r="Q31" s="56">
        <v>30</v>
      </c>
      <c r="R31" s="56">
        <v>212</v>
      </c>
      <c r="S31" s="56">
        <v>30</v>
      </c>
      <c r="T31" s="54">
        <f t="shared" si="8"/>
        <v>120</v>
      </c>
      <c r="U31" s="57">
        <f t="shared" si="9"/>
        <v>175</v>
      </c>
      <c r="V31" s="51">
        <v>10</v>
      </c>
      <c r="W31" s="58">
        <f t="shared" si="10"/>
        <v>213</v>
      </c>
      <c r="X31" s="59">
        <f t="shared" si="11"/>
        <v>192</v>
      </c>
    </row>
    <row r="32" spans="1:24" ht="15.75">
      <c r="A32" s="51">
        <v>20</v>
      </c>
      <c r="B32" s="52" t="s">
        <v>74</v>
      </c>
      <c r="C32" s="51">
        <f>квалификация!I28</f>
        <v>1145</v>
      </c>
      <c r="D32" s="54">
        <f t="shared" si="6"/>
        <v>2340</v>
      </c>
      <c r="E32" s="55">
        <f t="shared" si="7"/>
        <v>175.3846153846154</v>
      </c>
      <c r="F32" s="56">
        <v>176</v>
      </c>
      <c r="G32" s="56">
        <v>30</v>
      </c>
      <c r="H32" s="56">
        <v>169</v>
      </c>
      <c r="I32" s="56">
        <v>0</v>
      </c>
      <c r="J32" s="56">
        <v>154</v>
      </c>
      <c r="K32" s="56">
        <v>0</v>
      </c>
      <c r="L32" s="56">
        <v>160</v>
      </c>
      <c r="M32" s="56">
        <v>0</v>
      </c>
      <c r="N32" s="56">
        <v>179</v>
      </c>
      <c r="O32" s="56">
        <v>0</v>
      </c>
      <c r="P32" s="56">
        <v>160</v>
      </c>
      <c r="Q32" s="56">
        <v>30</v>
      </c>
      <c r="R32" s="56">
        <v>137</v>
      </c>
      <c r="S32" s="56">
        <v>0</v>
      </c>
      <c r="T32" s="54">
        <f t="shared" si="8"/>
        <v>60</v>
      </c>
      <c r="U32" s="57">
        <f t="shared" si="9"/>
        <v>162.14285714285714</v>
      </c>
      <c r="V32" s="51">
        <v>11</v>
      </c>
      <c r="W32" s="58">
        <f t="shared" si="10"/>
        <v>179</v>
      </c>
      <c r="X32" s="59">
        <f t="shared" si="11"/>
        <v>190.83333333333334</v>
      </c>
    </row>
    <row r="33" spans="1:24" ht="15.75">
      <c r="A33" s="51">
        <v>22</v>
      </c>
      <c r="B33" s="88" t="s">
        <v>48</v>
      </c>
      <c r="C33" s="51">
        <f>квалификация!I30</f>
        <v>1133</v>
      </c>
      <c r="D33" s="54">
        <f t="shared" si="6"/>
        <v>2241</v>
      </c>
      <c r="E33" s="55">
        <f t="shared" si="7"/>
        <v>172.3846153846154</v>
      </c>
      <c r="F33" s="56">
        <v>155</v>
      </c>
      <c r="G33" s="56">
        <v>0</v>
      </c>
      <c r="H33" s="56">
        <v>138</v>
      </c>
      <c r="I33" s="56">
        <v>0</v>
      </c>
      <c r="J33" s="56">
        <v>181</v>
      </c>
      <c r="K33" s="56">
        <v>0</v>
      </c>
      <c r="L33" s="56">
        <v>156</v>
      </c>
      <c r="M33" s="56">
        <v>0</v>
      </c>
      <c r="N33" s="56">
        <v>156</v>
      </c>
      <c r="O33" s="56">
        <v>0</v>
      </c>
      <c r="P33" s="56">
        <v>173</v>
      </c>
      <c r="Q33" s="56">
        <v>0</v>
      </c>
      <c r="R33" s="56">
        <v>149</v>
      </c>
      <c r="S33" s="56">
        <v>0</v>
      </c>
      <c r="T33" s="54">
        <f t="shared" si="8"/>
        <v>0</v>
      </c>
      <c r="U33" s="57">
        <f t="shared" si="9"/>
        <v>158.28571428571428</v>
      </c>
      <c r="V33" s="51">
        <v>12</v>
      </c>
      <c r="W33" s="58">
        <f t="shared" si="10"/>
        <v>181</v>
      </c>
      <c r="X33" s="59">
        <f t="shared" si="11"/>
        <v>188.83333333333334</v>
      </c>
    </row>
  </sheetData>
  <sheetProtection selectLockedCells="1" selectUnlockedCells="1"/>
  <mergeCells count="11">
    <mergeCell ref="D6:D7"/>
    <mergeCell ref="V6:V7"/>
    <mergeCell ref="A8:V8"/>
    <mergeCell ref="A21:V21"/>
    <mergeCell ref="E6:E7"/>
    <mergeCell ref="F6:S6"/>
    <mergeCell ref="T6:T7"/>
    <mergeCell ref="U6:U7"/>
    <mergeCell ref="A6:A7"/>
    <mergeCell ref="B6:B7"/>
    <mergeCell ref="C6:C7"/>
  </mergeCells>
  <printOptions/>
  <pageMargins left="0.2590277777777778" right="0.2048611111111111" top="0.46875" bottom="0.5305555555555556" header="0.5118055555555555" footer="0.5118055555555555"/>
  <pageSetup fitToHeight="1" fitToWidth="1" horizontalDpi="300" verticalDpi="300" orientation="landscape" paperSize="9"/>
  <drawing r:id="rId3"/>
  <legacyDrawing r:id="rId2"/>
  <oleObjects>
    <oleObject progId="Рисунок Microsoft Word" shapeId="7462779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2:L24"/>
  <sheetViews>
    <sheetView zoomScale="78" zoomScaleNormal="78" zoomScalePageLayoutView="0" workbookViewId="0" topLeftCell="A2">
      <selection activeCell="J20" sqref="J20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4.421875" style="0" customWidth="1"/>
    <col min="9" max="9" width="20.8515625" style="0" customWidth="1"/>
    <col min="10" max="10" width="7.140625" style="0" customWidth="1"/>
    <col min="11" max="11" width="5.7109375" style="0" customWidth="1"/>
    <col min="12" max="12" width="19.57421875" style="0" customWidth="1"/>
  </cols>
  <sheetData>
    <row r="2" spans="2:6" ht="20.25">
      <c r="B2" s="68"/>
      <c r="C2" s="68"/>
      <c r="D2" s="68"/>
      <c r="E2" s="68" t="s">
        <v>15</v>
      </c>
      <c r="F2" s="69"/>
    </row>
    <row r="3" ht="14.25" customHeight="1"/>
    <row r="4" spans="2:12" ht="26.25">
      <c r="B4" s="68"/>
      <c r="C4" s="68"/>
      <c r="D4" s="69"/>
      <c r="E4" s="70"/>
      <c r="F4" s="69"/>
      <c r="G4" s="71"/>
      <c r="J4" s="72"/>
      <c r="K4" s="71"/>
      <c r="L4" s="71"/>
    </row>
    <row r="5" spans="4:12" ht="15.75">
      <c r="D5" s="71"/>
      <c r="E5" s="71"/>
      <c r="F5" s="71"/>
      <c r="G5" s="71"/>
      <c r="J5" s="72"/>
      <c r="K5" s="71"/>
      <c r="L5" s="71"/>
    </row>
    <row r="6" spans="4:12" ht="23.25">
      <c r="D6" s="71"/>
      <c r="E6" s="71"/>
      <c r="F6" s="4" t="s">
        <v>29</v>
      </c>
      <c r="G6" s="71"/>
      <c r="J6" s="72"/>
      <c r="K6" s="71"/>
      <c r="L6" s="71"/>
    </row>
    <row r="7" spans="2:10" ht="18">
      <c r="B7" s="73"/>
      <c r="C7" s="74"/>
      <c r="D7" s="75"/>
      <c r="E7" s="75"/>
      <c r="F7" s="76"/>
      <c r="G7" s="71"/>
      <c r="J7" s="5"/>
    </row>
    <row r="9" spans="2:12" ht="30">
      <c r="B9" s="68"/>
      <c r="C9" s="77" t="s">
        <v>30</v>
      </c>
      <c r="D9" s="68"/>
      <c r="E9" s="70" t="s">
        <v>31</v>
      </c>
      <c r="F9" s="68"/>
      <c r="J9" s="71"/>
      <c r="K9" s="71"/>
      <c r="L9" s="71"/>
    </row>
    <row r="10" spans="10:12" ht="12.75">
      <c r="J10" s="71"/>
      <c r="K10" s="71"/>
      <c r="L10" s="71"/>
    </row>
    <row r="11" spans="10:12" ht="12.75">
      <c r="J11" s="71"/>
      <c r="K11" s="71"/>
      <c r="L11" s="71"/>
    </row>
    <row r="12" spans="3:12" ht="15.75">
      <c r="C12" s="72" t="s">
        <v>32</v>
      </c>
      <c r="D12" s="72"/>
      <c r="E12" s="72"/>
      <c r="F12" s="72"/>
      <c r="G12" s="72"/>
      <c r="H12" s="72"/>
      <c r="I12" s="72" t="s">
        <v>33</v>
      </c>
      <c r="J12" s="71"/>
      <c r="K12" s="71"/>
      <c r="L12" s="71"/>
    </row>
    <row r="13" spans="2:12" ht="18">
      <c r="B13" s="73"/>
      <c r="C13" s="74"/>
      <c r="D13" s="74"/>
      <c r="E13" s="74"/>
      <c r="F13" s="73"/>
      <c r="J13" s="71"/>
      <c r="K13" s="71"/>
      <c r="L13" s="71"/>
    </row>
    <row r="14" spans="2:12" ht="18">
      <c r="B14" s="73"/>
      <c r="C14" s="78"/>
      <c r="D14" s="79"/>
      <c r="E14" s="79"/>
      <c r="F14" s="80"/>
      <c r="G14" s="80"/>
      <c r="H14" s="73"/>
      <c r="I14" s="78"/>
      <c r="J14" s="79"/>
      <c r="K14" s="79"/>
      <c r="L14" s="80"/>
    </row>
    <row r="15" spans="2:11" ht="18">
      <c r="B15" s="81"/>
      <c r="C15" s="78" t="s">
        <v>76</v>
      </c>
      <c r="D15" s="79">
        <v>266</v>
      </c>
      <c r="E15" s="79"/>
      <c r="H15" s="81"/>
      <c r="I15" s="78" t="s">
        <v>78</v>
      </c>
      <c r="J15" s="79">
        <v>172</v>
      </c>
      <c r="K15" s="79"/>
    </row>
    <row r="16" spans="2:12" ht="18">
      <c r="B16" s="74"/>
      <c r="C16" s="78"/>
      <c r="D16" s="82"/>
      <c r="E16" s="82"/>
      <c r="F16" s="78"/>
      <c r="G16" s="79"/>
      <c r="H16" s="74"/>
      <c r="I16" s="78"/>
      <c r="J16" s="82"/>
      <c r="K16" s="82"/>
      <c r="L16" s="78"/>
    </row>
    <row r="17" spans="2:12" ht="18">
      <c r="B17" s="74"/>
      <c r="C17" s="79"/>
      <c r="D17" s="79"/>
      <c r="E17" s="83"/>
      <c r="F17" s="84"/>
      <c r="G17" s="71"/>
      <c r="H17" s="74"/>
      <c r="I17" s="79"/>
      <c r="J17" s="79"/>
      <c r="K17" s="83"/>
      <c r="L17" s="78"/>
    </row>
    <row r="18" spans="2:12" ht="18">
      <c r="B18" s="74"/>
      <c r="C18" s="79"/>
      <c r="D18" s="79"/>
      <c r="E18" s="80"/>
      <c r="F18" s="78"/>
      <c r="G18" s="71"/>
      <c r="H18" s="74"/>
      <c r="I18" s="79"/>
      <c r="J18" s="79"/>
      <c r="K18" s="80"/>
      <c r="L18" s="78"/>
    </row>
    <row r="19" spans="2:12" ht="18">
      <c r="B19" s="74"/>
      <c r="C19" s="78"/>
      <c r="D19" s="71"/>
      <c r="E19" s="71"/>
      <c r="F19" s="71"/>
      <c r="H19" s="74"/>
      <c r="I19" s="78"/>
      <c r="J19" s="71"/>
      <c r="K19" s="71"/>
      <c r="L19" s="71"/>
    </row>
    <row r="20" spans="2:11" ht="18">
      <c r="B20" s="81"/>
      <c r="C20" s="78" t="s">
        <v>77</v>
      </c>
      <c r="D20" s="80">
        <v>194</v>
      </c>
      <c r="E20" s="72"/>
      <c r="H20" s="81"/>
      <c r="I20" s="78" t="s">
        <v>79</v>
      </c>
      <c r="J20" s="80">
        <v>161</v>
      </c>
      <c r="K20" s="85"/>
    </row>
    <row r="21" spans="2:9" ht="18">
      <c r="B21" s="74"/>
      <c r="C21" s="86"/>
      <c r="D21" s="72"/>
      <c r="E21" s="72"/>
      <c r="H21" s="74"/>
      <c r="I21" s="78"/>
    </row>
    <row r="22" spans="2:3" ht="18">
      <c r="B22" s="74"/>
      <c r="C22" s="74"/>
    </row>
    <row r="24" spans="7:9" ht="12.75">
      <c r="G24" s="71"/>
      <c r="H24" s="71"/>
      <c r="I24" s="71"/>
    </row>
  </sheetData>
  <sheetProtection selectLockedCells="1" selectUnlockedCells="1"/>
  <conditionalFormatting sqref="F17">
    <cfRule type="expression" priority="1" dxfId="0" stopIfTrue="1">
      <formula>(G17&gt;0)</formula>
    </cfRule>
  </conditionalFormatting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legacyDrawing r:id="rId2"/>
  <oleObjects>
    <oleObject progId="Рисунок Microsoft Word" shapeId="746289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2015-12-12T16:12:13Z</dcterms:created>
  <dcterms:modified xsi:type="dcterms:W3CDTF">2015-12-16T15:25:36Z</dcterms:modified>
  <cp:category/>
  <cp:version/>
  <cp:contentType/>
  <cp:contentStatus/>
</cp:coreProperties>
</file>