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56" activeTab="0"/>
  </bookViews>
  <sheets>
    <sheet name="квалификация" sheetId="1" r:id="rId1"/>
    <sheet name="раунд робин" sheetId="2" r:id="rId2"/>
    <sheet name="степледдер" sheetId="3" r:id="rId3"/>
    <sheet name="дорожки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<sst xmlns="http://schemas.openxmlformats.org/spreadsheetml/2006/main" count="170" uniqueCount="151">
  <si>
    <t>Федерация боулинга</t>
  </si>
  <si>
    <t>Волгоградской  области</t>
  </si>
  <si>
    <t xml:space="preserve">                        Открытый Чемпионат Волгоградской области по боулингу 2018г.</t>
  </si>
  <si>
    <t>7 этап</t>
  </si>
  <si>
    <t>22 сентября 2018г.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</si>
  <si>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</si>
  <si>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</si>
  <si>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</si>
  <si>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</si>
  <si>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</si>
  <si>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</si>
  <si>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</si>
  <si>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</si>
  <si>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Безотосный Алексей</t>
  </si>
  <si>
    <t>Марченко Петр</t>
  </si>
  <si>
    <t>Анипко Александр</t>
  </si>
  <si>
    <t>Мисходжев Руслан</t>
  </si>
  <si>
    <t>Егозарьян Артур</t>
  </si>
  <si>
    <t>Вайнман Марина</t>
  </si>
  <si>
    <t>Белов Андрей</t>
  </si>
  <si>
    <t>Лихолай Алла</t>
  </si>
  <si>
    <t>Рычагов Максим</t>
  </si>
  <si>
    <t>Иванова Ольга</t>
  </si>
  <si>
    <t>Фамин Денис</t>
  </si>
  <si>
    <t>Гущин Александр</t>
  </si>
  <si>
    <t>Топольский Андрей</t>
  </si>
  <si>
    <t>Анюфеева Елена</t>
  </si>
  <si>
    <t>Тетюшев Александр</t>
  </si>
  <si>
    <t>Лявин Андрей</t>
  </si>
  <si>
    <t>Кияшкин Александр</t>
  </si>
  <si>
    <t>Лаптев Вячеслав</t>
  </si>
  <si>
    <t>Вайнман Алексей</t>
  </si>
  <si>
    <t>Голубев Анатолий</t>
  </si>
  <si>
    <t>Поляков Александр</t>
  </si>
  <si>
    <t>Сажнева Наталья</t>
  </si>
  <si>
    <t>Калачев Петр</t>
  </si>
  <si>
    <t>Новикова Кристина</t>
  </si>
  <si>
    <t>Карпов Сергей</t>
  </si>
  <si>
    <t>Мясников Владимир</t>
  </si>
  <si>
    <t>Мясникова Наталья</t>
  </si>
  <si>
    <t>Тарапатин Василий</t>
  </si>
  <si>
    <t xml:space="preserve"> </t>
  </si>
  <si>
    <t>Раунд Робин</t>
  </si>
  <si>
    <t>22  сентября 2018г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</si>
  <si>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</si>
  <si>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</si>
  <si>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</si>
  <si>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</si>
  <si>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</si>
  <si>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</si>
  <si>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</si>
  <si>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</si>
  <si>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</si>
  <si>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</si>
  <si>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>5 место</t>
  </si>
  <si>
    <t>6 место</t>
  </si>
  <si>
    <t>7 место</t>
  </si>
  <si>
    <t>11 место</t>
  </si>
  <si>
    <t>15 место</t>
  </si>
  <si>
    <t>16 место</t>
  </si>
  <si>
    <t xml:space="preserve">     2 группа</t>
  </si>
  <si>
    <t>8 место</t>
  </si>
  <si>
    <t>9 место</t>
  </si>
  <si>
    <t>10 место</t>
  </si>
  <si>
    <t>12 место</t>
  </si>
  <si>
    <t>13 место</t>
  </si>
  <si>
    <t>14 место</t>
  </si>
  <si>
    <t>7 ЭТАП</t>
  </si>
  <si>
    <t>Открытый Чемпионат Волгоградской области по боулингу 2018г.</t>
  </si>
  <si>
    <t xml:space="preserve">                                               ФИНАЛ</t>
  </si>
  <si>
    <t xml:space="preserve">СТЕПЛЕДДЕР </t>
  </si>
  <si>
    <t>За 1 место</t>
  </si>
  <si>
    <t>За 3 место</t>
  </si>
  <si>
    <t>Безотосный А.</t>
  </si>
  <si>
    <t>Анипко А.</t>
  </si>
  <si>
    <t>Марченко П</t>
  </si>
  <si>
    <t>Мисходжев Р.</t>
  </si>
  <si>
    <t xml:space="preserve">1 место    </t>
  </si>
  <si>
    <t xml:space="preserve">2 место      </t>
  </si>
  <si>
    <t xml:space="preserve">3 место      </t>
  </si>
  <si>
    <t>дорожки</t>
  </si>
  <si>
    <t>19—11</t>
  </si>
  <si>
    <t>13—1</t>
  </si>
  <si>
    <t>17—5</t>
  </si>
  <si>
    <t>9—3</t>
  </si>
  <si>
    <t>15—7</t>
  </si>
  <si>
    <t>7—3</t>
  </si>
  <si>
    <t>17—11</t>
  </si>
  <si>
    <t>13—9</t>
  </si>
  <si>
    <t>19—15</t>
  </si>
  <si>
    <t>5—1</t>
  </si>
  <si>
    <t>17—9</t>
  </si>
  <si>
    <t>19—5</t>
  </si>
  <si>
    <t>15—3</t>
  </si>
  <si>
    <t>7—1</t>
  </si>
  <si>
    <t>13—11</t>
  </si>
  <si>
    <t>15—5</t>
  </si>
  <si>
    <t>9—7</t>
  </si>
  <si>
    <t>11—1</t>
  </si>
  <si>
    <t>19—13</t>
  </si>
  <si>
    <t>17—3</t>
  </si>
  <si>
    <t>19—1</t>
  </si>
  <si>
    <t>13—3</t>
  </si>
  <si>
    <t>17—7</t>
  </si>
  <si>
    <t>11—5</t>
  </si>
  <si>
    <t>15—9</t>
  </si>
  <si>
    <t>11—3</t>
  </si>
  <si>
    <t>19—7</t>
  </si>
  <si>
    <t>9—1</t>
  </si>
  <si>
    <t>17—15</t>
  </si>
  <si>
    <t>13—5</t>
  </si>
  <si>
    <t>7—5</t>
  </si>
  <si>
    <t>11—9</t>
  </si>
  <si>
    <t>15—13</t>
  </si>
  <si>
    <t>3—1</t>
  </si>
  <si>
    <t>19—17</t>
  </si>
  <si>
    <t>20—12</t>
  </si>
  <si>
    <t>14—2</t>
  </si>
  <si>
    <t>18—6</t>
  </si>
  <si>
    <t>10—4</t>
  </si>
  <si>
    <t>16—8</t>
  </si>
  <si>
    <t>8—4</t>
  </si>
  <si>
    <t>18—12</t>
  </si>
  <si>
    <t>14—10</t>
  </si>
  <si>
    <t>20—16</t>
  </si>
  <si>
    <t>6—2</t>
  </si>
  <si>
    <t>18—10</t>
  </si>
  <si>
    <t>20—6</t>
  </si>
  <si>
    <t>16—4</t>
  </si>
  <si>
    <t>8—2</t>
  </si>
  <si>
    <t>14—12</t>
  </si>
  <si>
    <t>16—6</t>
  </si>
  <si>
    <t>10—8</t>
  </si>
  <si>
    <t>12—2</t>
  </si>
  <si>
    <t>20—14</t>
  </si>
  <si>
    <t>18—4</t>
  </si>
  <si>
    <t>20—2</t>
  </si>
  <si>
    <t>14—4</t>
  </si>
  <si>
    <t>18—8</t>
  </si>
  <si>
    <t>12—6</t>
  </si>
  <si>
    <t>16—10</t>
  </si>
  <si>
    <t>12—4</t>
  </si>
  <si>
    <t>20—8</t>
  </si>
  <si>
    <t>10—2</t>
  </si>
  <si>
    <t>18—16</t>
  </si>
  <si>
    <t>14—6</t>
  </si>
  <si>
    <t>8—6</t>
  </si>
  <si>
    <t>12—10</t>
  </si>
  <si>
    <t>16—14</t>
  </si>
  <si>
    <t>4—2</t>
  </si>
  <si>
    <t>20—18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</si>
</sst>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8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sz val="26"/>
      <name val="Times New Roman"/>
      <family val="1"/>
    </font>
    <font>
      <sz val="20"/>
      <name val="Arial"/>
      <family val="2"/>
    </font>
    <font>
      <b/>
      <sz val="26"/>
      <color indexed="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3" fillId="33" borderId="16" xfId="0" applyFont="1" applyFill="1" applyBorder="1" applyAlignment="1">
      <alignment horizontal="left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29" fillId="34" borderId="20" xfId="0" applyFont="1" applyFill="1" applyBorder="1" applyAlignment="1">
      <alignment horizontal="center"/>
    </xf>
    <xf numFmtId="0" fontId="30" fillId="34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35" borderId="21" xfId="53" applyFont="1" applyFill="1" applyBorder="1" applyProtection="1">
      <alignment/>
      <protection locked="0"/>
    </xf>
    <xf numFmtId="0" fontId="32" fillId="0" borderId="21" xfId="0" applyFont="1" applyFill="1" applyBorder="1" applyAlignment="1">
      <alignment horizontal="center" vertical="center"/>
    </xf>
    <xf numFmtId="1" fontId="32" fillId="0" borderId="21" xfId="0" applyNumberFormat="1" applyFont="1" applyFill="1" applyBorder="1" applyAlignment="1">
      <alignment horizontal="center"/>
    </xf>
    <xf numFmtId="2" fontId="33" fillId="0" borderId="21" xfId="0" applyNumberFormat="1" applyFont="1" applyFill="1" applyBorder="1" applyAlignment="1">
      <alignment horizontal="center"/>
    </xf>
    <xf numFmtId="1" fontId="34" fillId="35" borderId="21" xfId="0" applyNumberFormat="1" applyFont="1" applyFill="1" applyBorder="1" applyAlignment="1">
      <alignment horizontal="center"/>
    </xf>
    <xf numFmtId="1" fontId="34" fillId="0" borderId="21" xfId="0" applyNumberFormat="1" applyFont="1" applyFill="1" applyBorder="1" applyAlignment="1">
      <alignment horizontal="center"/>
    </xf>
    <xf numFmtId="2" fontId="34" fillId="0" borderId="21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1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1" fontId="34" fillId="35" borderId="22" xfId="0" applyNumberFormat="1" applyFont="1" applyFill="1" applyBorder="1" applyAlignment="1">
      <alignment horizontal="center"/>
    </xf>
    <xf numFmtId="1" fontId="34" fillId="35" borderId="0" xfId="0" applyNumberFormat="1" applyFont="1" applyFill="1" applyBorder="1" applyAlignment="1">
      <alignment horizontal="center"/>
    </xf>
    <xf numFmtId="1" fontId="34" fillId="35" borderId="23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" fontId="36" fillId="35" borderId="2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" fillId="33" borderId="21" xfId="53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>
      <alignment/>
    </xf>
    <xf numFmtId="0" fontId="46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3" fillId="0" borderId="21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25" xfId="0" applyFont="1" applyBorder="1" applyAlignment="1">
      <alignment/>
    </xf>
    <xf numFmtId="0" fontId="43" fillId="0" borderId="0" xfId="0" applyFont="1" applyAlignment="1">
      <alignment/>
    </xf>
    <xf numFmtId="164" fontId="42" fillId="0" borderId="0" xfId="0" applyNumberFormat="1" applyFont="1" applyAlignment="1">
      <alignment/>
    </xf>
    <xf numFmtId="164" fontId="49" fillId="0" borderId="25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/>
    </xf>
    <xf numFmtId="0" fontId="31" fillId="34" borderId="21" xfId="0" applyFont="1" applyFill="1" applyBorder="1" applyAlignment="1">
      <alignment horizontal="center"/>
    </xf>
    <xf numFmtId="1" fontId="6" fillId="34" borderId="21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center" vertical="center"/>
    </xf>
    <xf numFmtId="1" fontId="10" fillId="36" borderId="14" xfId="0" applyNumberFormat="1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67" fillId="38" borderId="11" xfId="0" applyFont="1" applyFill="1" applyBorder="1" applyAlignment="1">
      <alignment horizontal="center"/>
    </xf>
    <xf numFmtId="0" fontId="67" fillId="38" borderId="10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19050</xdr:rowOff>
    </xdr:from>
    <xdr:to>
      <xdr:col>5</xdr:col>
      <xdr:colOff>428625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905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38100"/>
          <a:ext cx="4762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7</xdr:col>
      <xdr:colOff>285750</xdr:colOff>
      <xdr:row>3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1925"/>
          <a:ext cx="4667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79"/>
  <sheetViews>
    <sheetView tabSelected="1" zoomScale="80" zoomScaleNormal="80" zoomScalePageLayoutView="0" workbookViewId="0" topLeftCell="A7">
      <selection activeCell="V30" sqref="V30"/>
    </sheetView>
  </sheetViews>
  <sheetFormatPr defaultColWidth="11.57421875" defaultRowHeight="12.75"/>
  <cols>
    <col min="1" max="1" width="7.7109375" style="0" customWidth="1"/>
    <col min="2" max="2" width="29.140625" style="0" customWidth="1"/>
    <col min="3" max="3" width="10.57421875" style="0" customWidth="1"/>
    <col min="4" max="6" width="9.140625" style="0" customWidth="1"/>
    <col min="7" max="9" width="7.140625" style="0" customWidth="1"/>
    <col min="10" max="10" width="12.57421875" style="0" customWidth="1"/>
    <col min="11" max="11" width="12.28125" style="0" customWidth="1"/>
    <col min="12" max="12" width="14.57421875" style="0" customWidth="1"/>
    <col min="13" max="13" width="15.28125" style="0" customWidth="1"/>
    <col min="14" max="254" width="9.140625" style="0" customWidth="1"/>
  </cols>
  <sheetData>
    <row r="1" spans="5:7" ht="17.25" customHeight="1">
      <c r="E1" s="1"/>
      <c r="F1" s="1"/>
      <c r="G1" s="2"/>
    </row>
    <row r="2" ht="12.75">
      <c r="G2" s="2" t="s">
        <v>0</v>
      </c>
    </row>
    <row r="3" ht="10.5" customHeight="1">
      <c r="G3" s="2" t="s">
        <v>1</v>
      </c>
    </row>
    <row r="4" ht="13.5" customHeight="1"/>
    <row r="5" ht="13.5" customHeight="1"/>
    <row r="6" spans="1:14" ht="24" customHeight="1">
      <c r="A6" s="3" t="s">
        <v>2</v>
      </c>
      <c r="M6" s="4"/>
      <c r="N6" s="4"/>
    </row>
    <row r="7" spans="2:14" s="5" customFormat="1" ht="21" customHeight="1">
      <c r="B7" s="6"/>
      <c r="C7" s="7" t="s">
        <v>3</v>
      </c>
      <c r="D7" s="8"/>
      <c r="E7" s="9" t="s">
        <v>4</v>
      </c>
      <c r="F7" s="9"/>
      <c r="G7" s="6"/>
      <c r="H7" s="6"/>
      <c r="M7" s="10"/>
      <c r="N7" s="10"/>
    </row>
    <row r="8" spans="13:14" s="5" customFormat="1" ht="10.5" customHeight="1">
      <c r="M8" s="10"/>
      <c r="N8" s="10"/>
    </row>
    <row r="9" spans="1:14" s="13" customFormat="1" ht="13.5" customHeight="1">
      <c r="A9" s="116" t="s">
        <v>5</v>
      </c>
      <c r="B9" s="116" t="s">
        <v>6</v>
      </c>
      <c r="C9" s="117" t="s">
        <v>7</v>
      </c>
      <c r="D9" s="118" t="s">
        <v>8</v>
      </c>
      <c r="E9" s="118"/>
      <c r="F9" s="118"/>
      <c r="G9" s="118"/>
      <c r="H9" s="118"/>
      <c r="I9" s="118"/>
      <c r="J9" s="118"/>
      <c r="K9" s="119" t="s">
        <v>9</v>
      </c>
      <c r="L9" s="120" t="s">
        <v>10</v>
      </c>
      <c r="M9" s="116" t="s">
        <v>11</v>
      </c>
      <c r="N9" s="12"/>
    </row>
    <row r="10" spans="1:16" s="13" customFormat="1" ht="25.5" customHeight="1">
      <c r="A10" s="116"/>
      <c r="B10" s="116"/>
      <c r="C10" s="117"/>
      <c r="D10" s="14">
        <v>1</v>
      </c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5" t="s">
        <v>12</v>
      </c>
      <c r="K10" s="119"/>
      <c r="L10" s="120"/>
      <c r="M10" s="116"/>
      <c r="N10" s="16"/>
      <c r="O10" s="16"/>
      <c r="P10" s="16"/>
    </row>
    <row r="11" spans="1:14" s="13" customFormat="1" ht="13.5" customHeight="1">
      <c r="A11" s="127">
        <v>1</v>
      </c>
      <c r="B11" s="128" t="s">
        <v>13</v>
      </c>
      <c r="C11" s="129">
        <v>5</v>
      </c>
      <c r="D11" s="137">
        <v>266</v>
      </c>
      <c r="E11" s="138">
        <v>187</v>
      </c>
      <c r="F11" s="138">
        <v>210</v>
      </c>
      <c r="G11" s="138">
        <v>246</v>
      </c>
      <c r="H11" s="138">
        <v>239</v>
      </c>
      <c r="I11" s="138">
        <v>256</v>
      </c>
      <c r="J11" s="135">
        <v>268</v>
      </c>
      <c r="K11" s="132">
        <f aca="true" t="shared" si="0" ref="K11:K43">IF(J11&gt;0,(SUM(D11:J11)-MIN(D11:J11)),SUM(D11:I11))</f>
        <v>1485</v>
      </c>
      <c r="L11" s="133">
        <f aca="true" t="shared" si="1" ref="L11:L43">K11+C11*(IF(J11&gt;0,6,COUNTIF(D11:I11,"&gt;0")))</f>
        <v>1515</v>
      </c>
      <c r="M11" s="134">
        <f aca="true" t="shared" si="2" ref="M11:M43">IF(L11&gt;0,L11/COUNTA(D11:I11),0)</f>
        <v>252.5</v>
      </c>
      <c r="N11" s="12"/>
    </row>
    <row r="12" spans="1:14" s="13" customFormat="1" ht="13.5" customHeight="1">
      <c r="A12" s="127">
        <v>2</v>
      </c>
      <c r="B12" s="128" t="s">
        <v>14</v>
      </c>
      <c r="C12" s="129"/>
      <c r="D12" s="137">
        <v>157</v>
      </c>
      <c r="E12" s="138">
        <v>157</v>
      </c>
      <c r="F12" s="139">
        <v>300</v>
      </c>
      <c r="G12" s="138">
        <v>257</v>
      </c>
      <c r="H12" s="138">
        <v>237</v>
      </c>
      <c r="I12" s="138">
        <v>223</v>
      </c>
      <c r="J12" s="135">
        <v>201</v>
      </c>
      <c r="K12" s="132">
        <f t="shared" si="0"/>
        <v>1375</v>
      </c>
      <c r="L12" s="133">
        <f t="shared" si="1"/>
        <v>1375</v>
      </c>
      <c r="M12" s="134">
        <f t="shared" si="2"/>
        <v>229.16666666666666</v>
      </c>
      <c r="N12" s="12"/>
    </row>
    <row r="13" spans="1:14" s="13" customFormat="1" ht="13.5" customHeight="1">
      <c r="A13" s="127">
        <v>3</v>
      </c>
      <c r="B13" s="128" t="s">
        <v>15</v>
      </c>
      <c r="C13" s="129"/>
      <c r="D13" s="137">
        <v>254</v>
      </c>
      <c r="E13" s="138">
        <v>226</v>
      </c>
      <c r="F13" s="138">
        <v>160</v>
      </c>
      <c r="G13" s="138">
        <v>201</v>
      </c>
      <c r="H13" s="138">
        <v>187</v>
      </c>
      <c r="I13" s="138">
        <v>206</v>
      </c>
      <c r="J13" s="135">
        <v>256</v>
      </c>
      <c r="K13" s="132">
        <f t="shared" si="0"/>
        <v>1330</v>
      </c>
      <c r="L13" s="133">
        <f t="shared" si="1"/>
        <v>1330</v>
      </c>
      <c r="M13" s="134">
        <f t="shared" si="2"/>
        <v>221.66666666666666</v>
      </c>
      <c r="N13" s="12"/>
    </row>
    <row r="14" spans="1:14" s="13" customFormat="1" ht="13.5" customHeight="1">
      <c r="A14" s="127">
        <v>4</v>
      </c>
      <c r="B14" s="128" t="s">
        <v>16</v>
      </c>
      <c r="C14" s="130"/>
      <c r="D14" s="140">
        <v>235</v>
      </c>
      <c r="E14" s="141">
        <v>268</v>
      </c>
      <c r="F14" s="141">
        <v>179</v>
      </c>
      <c r="G14" s="141">
        <v>233</v>
      </c>
      <c r="H14" s="141">
        <v>206</v>
      </c>
      <c r="I14" s="141">
        <v>191</v>
      </c>
      <c r="J14" s="135">
        <v>191</v>
      </c>
      <c r="K14" s="132">
        <f t="shared" si="0"/>
        <v>1324</v>
      </c>
      <c r="L14" s="133">
        <f t="shared" si="1"/>
        <v>1324</v>
      </c>
      <c r="M14" s="134">
        <f t="shared" si="2"/>
        <v>220.66666666666666</v>
      </c>
      <c r="N14" s="12"/>
    </row>
    <row r="15" spans="1:14" s="13" customFormat="1" ht="13.5" customHeight="1">
      <c r="A15" s="127">
        <v>5</v>
      </c>
      <c r="B15" s="128" t="s">
        <v>17</v>
      </c>
      <c r="C15" s="129"/>
      <c r="D15" s="137">
        <v>184</v>
      </c>
      <c r="E15" s="138">
        <v>224</v>
      </c>
      <c r="F15" s="138">
        <v>197</v>
      </c>
      <c r="G15" s="138">
        <v>195</v>
      </c>
      <c r="H15" s="138">
        <v>269</v>
      </c>
      <c r="I15" s="138">
        <v>247</v>
      </c>
      <c r="J15" s="135">
        <v>180</v>
      </c>
      <c r="K15" s="132">
        <f t="shared" si="0"/>
        <v>1316</v>
      </c>
      <c r="L15" s="133">
        <f t="shared" si="1"/>
        <v>1316</v>
      </c>
      <c r="M15" s="134">
        <f t="shared" si="2"/>
        <v>219.33333333333334</v>
      </c>
      <c r="N15" s="12"/>
    </row>
    <row r="16" spans="1:14" s="13" customFormat="1" ht="13.5" customHeight="1">
      <c r="A16" s="127">
        <v>6</v>
      </c>
      <c r="B16" s="128" t="s">
        <v>18</v>
      </c>
      <c r="C16" s="129">
        <v>15</v>
      </c>
      <c r="D16" s="140">
        <v>191</v>
      </c>
      <c r="E16" s="141">
        <v>212</v>
      </c>
      <c r="F16" s="141">
        <v>222</v>
      </c>
      <c r="G16" s="141">
        <v>163</v>
      </c>
      <c r="H16" s="141">
        <v>157</v>
      </c>
      <c r="I16" s="141">
        <v>198</v>
      </c>
      <c r="J16" s="135">
        <v>205</v>
      </c>
      <c r="K16" s="132">
        <f t="shared" si="0"/>
        <v>1191</v>
      </c>
      <c r="L16" s="133">
        <f t="shared" si="1"/>
        <v>1281</v>
      </c>
      <c r="M16" s="134">
        <f t="shared" si="2"/>
        <v>213.5</v>
      </c>
      <c r="N16" s="12"/>
    </row>
    <row r="17" spans="1:14" s="13" customFormat="1" ht="13.5" customHeight="1">
      <c r="A17" s="127">
        <v>7</v>
      </c>
      <c r="B17" s="128" t="s">
        <v>19</v>
      </c>
      <c r="C17" s="130"/>
      <c r="D17" s="137">
        <v>167</v>
      </c>
      <c r="E17" s="138">
        <v>189</v>
      </c>
      <c r="F17" s="138">
        <v>168</v>
      </c>
      <c r="G17" s="138">
        <v>236</v>
      </c>
      <c r="H17" s="138">
        <v>244</v>
      </c>
      <c r="I17" s="138">
        <v>192</v>
      </c>
      <c r="J17" s="135">
        <v>236</v>
      </c>
      <c r="K17" s="132">
        <f t="shared" si="0"/>
        <v>1265</v>
      </c>
      <c r="L17" s="133">
        <f t="shared" si="1"/>
        <v>1265</v>
      </c>
      <c r="M17" s="134">
        <f t="shared" si="2"/>
        <v>210.83333333333334</v>
      </c>
      <c r="N17" s="12"/>
    </row>
    <row r="18" spans="1:14" s="28" customFormat="1" ht="13.5" customHeight="1">
      <c r="A18" s="127">
        <v>8</v>
      </c>
      <c r="B18" s="128" t="s">
        <v>20</v>
      </c>
      <c r="C18" s="129">
        <v>15</v>
      </c>
      <c r="D18" s="140">
        <v>224</v>
      </c>
      <c r="E18" s="141">
        <v>160</v>
      </c>
      <c r="F18" s="141">
        <v>170</v>
      </c>
      <c r="G18" s="141">
        <v>206</v>
      </c>
      <c r="H18" s="141">
        <v>147</v>
      </c>
      <c r="I18" s="141">
        <v>184</v>
      </c>
      <c r="J18" s="135">
        <v>225</v>
      </c>
      <c r="K18" s="132">
        <f t="shared" si="0"/>
        <v>1169</v>
      </c>
      <c r="L18" s="133">
        <f t="shared" si="1"/>
        <v>1259</v>
      </c>
      <c r="M18" s="134">
        <f t="shared" si="2"/>
        <v>209.83333333333334</v>
      </c>
      <c r="N18" s="12"/>
    </row>
    <row r="19" spans="1:14" s="13" customFormat="1" ht="13.5" customHeight="1">
      <c r="A19" s="127">
        <v>9</v>
      </c>
      <c r="B19" s="128" t="s">
        <v>21</v>
      </c>
      <c r="C19" s="129"/>
      <c r="D19" s="140">
        <v>235</v>
      </c>
      <c r="E19" s="141">
        <v>216</v>
      </c>
      <c r="F19" s="141">
        <v>235</v>
      </c>
      <c r="G19" s="141">
        <v>205</v>
      </c>
      <c r="H19" s="141">
        <v>176</v>
      </c>
      <c r="I19" s="141">
        <v>186</v>
      </c>
      <c r="J19" s="135"/>
      <c r="K19" s="132">
        <f t="shared" si="0"/>
        <v>1253</v>
      </c>
      <c r="L19" s="133">
        <f t="shared" si="1"/>
        <v>1253</v>
      </c>
      <c r="M19" s="134">
        <f t="shared" si="2"/>
        <v>208.83333333333334</v>
      </c>
      <c r="N19" s="29"/>
    </row>
    <row r="20" spans="1:14" s="13" customFormat="1" ht="13.5" customHeight="1">
      <c r="A20" s="127">
        <v>10</v>
      </c>
      <c r="B20" s="128" t="s">
        <v>22</v>
      </c>
      <c r="C20" s="130">
        <v>15</v>
      </c>
      <c r="D20" s="142">
        <v>178</v>
      </c>
      <c r="E20" s="143">
        <v>183</v>
      </c>
      <c r="F20" s="143">
        <v>212</v>
      </c>
      <c r="G20" s="143">
        <v>165</v>
      </c>
      <c r="H20" s="143">
        <v>204</v>
      </c>
      <c r="I20" s="143">
        <v>202</v>
      </c>
      <c r="J20" s="135">
        <v>184</v>
      </c>
      <c r="K20" s="132">
        <f t="shared" si="0"/>
        <v>1163</v>
      </c>
      <c r="L20" s="133">
        <f t="shared" si="1"/>
        <v>1253</v>
      </c>
      <c r="M20" s="134">
        <f t="shared" si="2"/>
        <v>208.83333333333334</v>
      </c>
      <c r="N20" s="12"/>
    </row>
    <row r="21" spans="1:14" s="13" customFormat="1" ht="13.5" customHeight="1">
      <c r="A21" s="127">
        <v>11</v>
      </c>
      <c r="B21" s="128" t="s">
        <v>23</v>
      </c>
      <c r="C21" s="129"/>
      <c r="D21" s="137">
        <v>192</v>
      </c>
      <c r="E21" s="138">
        <v>178</v>
      </c>
      <c r="F21" s="138">
        <v>236</v>
      </c>
      <c r="G21" s="138">
        <v>191</v>
      </c>
      <c r="H21" s="138">
        <v>207</v>
      </c>
      <c r="I21" s="138">
        <v>246</v>
      </c>
      <c r="J21" s="135"/>
      <c r="K21" s="132">
        <f t="shared" si="0"/>
        <v>1250</v>
      </c>
      <c r="L21" s="133">
        <f t="shared" si="1"/>
        <v>1250</v>
      </c>
      <c r="M21" s="134">
        <f t="shared" si="2"/>
        <v>208.33333333333334</v>
      </c>
      <c r="N21" s="12"/>
    </row>
    <row r="22" spans="1:14" s="13" customFormat="1" ht="13.5" customHeight="1">
      <c r="A22" s="127">
        <v>12</v>
      </c>
      <c r="B22" s="128" t="s">
        <v>24</v>
      </c>
      <c r="C22" s="129">
        <v>5</v>
      </c>
      <c r="D22" s="144">
        <v>144</v>
      </c>
      <c r="E22" s="145">
        <v>160</v>
      </c>
      <c r="F22" s="145">
        <v>223</v>
      </c>
      <c r="G22" s="145">
        <v>195</v>
      </c>
      <c r="H22" s="145">
        <v>209</v>
      </c>
      <c r="I22" s="145">
        <v>185</v>
      </c>
      <c r="J22" s="135">
        <v>182</v>
      </c>
      <c r="K22" s="132">
        <f t="shared" si="0"/>
        <v>1154</v>
      </c>
      <c r="L22" s="133">
        <f t="shared" si="1"/>
        <v>1184</v>
      </c>
      <c r="M22" s="134">
        <f t="shared" si="2"/>
        <v>197.33333333333334</v>
      </c>
      <c r="N22" s="12"/>
    </row>
    <row r="23" spans="1:14" s="13" customFormat="1" ht="13.5" customHeight="1">
      <c r="A23" s="127">
        <v>13</v>
      </c>
      <c r="B23" s="128" t="s">
        <v>25</v>
      </c>
      <c r="C23" s="131"/>
      <c r="D23" s="140">
        <v>175</v>
      </c>
      <c r="E23" s="141">
        <v>192</v>
      </c>
      <c r="F23" s="141">
        <v>223</v>
      </c>
      <c r="G23" s="141">
        <v>181</v>
      </c>
      <c r="H23" s="141">
        <v>206</v>
      </c>
      <c r="I23" s="141">
        <v>176</v>
      </c>
      <c r="J23" s="136">
        <v>176</v>
      </c>
      <c r="K23" s="132">
        <f t="shared" si="0"/>
        <v>1154</v>
      </c>
      <c r="L23" s="133">
        <f t="shared" si="1"/>
        <v>1154</v>
      </c>
      <c r="M23" s="134">
        <f t="shared" si="2"/>
        <v>192.33333333333334</v>
      </c>
      <c r="N23" s="12"/>
    </row>
    <row r="24" spans="1:14" s="13" customFormat="1" ht="13.5" customHeight="1">
      <c r="A24" s="127">
        <v>14</v>
      </c>
      <c r="B24" s="128" t="s">
        <v>26</v>
      </c>
      <c r="C24" s="129">
        <v>10</v>
      </c>
      <c r="D24" s="137">
        <v>173</v>
      </c>
      <c r="E24" s="138">
        <v>189</v>
      </c>
      <c r="F24" s="138">
        <v>184</v>
      </c>
      <c r="G24" s="138">
        <v>208</v>
      </c>
      <c r="H24" s="138">
        <v>143</v>
      </c>
      <c r="I24" s="138">
        <v>150</v>
      </c>
      <c r="J24" s="135">
        <v>176</v>
      </c>
      <c r="K24" s="132">
        <f t="shared" si="0"/>
        <v>1080</v>
      </c>
      <c r="L24" s="133">
        <f t="shared" si="1"/>
        <v>1140</v>
      </c>
      <c r="M24" s="134">
        <f t="shared" si="2"/>
        <v>190</v>
      </c>
      <c r="N24" s="12"/>
    </row>
    <row r="25" spans="1:14" s="13" customFormat="1" ht="13.5" customHeight="1">
      <c r="A25" s="127">
        <v>15</v>
      </c>
      <c r="B25" s="128" t="s">
        <v>27</v>
      </c>
      <c r="C25" s="129">
        <v>5</v>
      </c>
      <c r="D25" s="140">
        <v>190</v>
      </c>
      <c r="E25" s="141">
        <v>142</v>
      </c>
      <c r="F25" s="141">
        <v>188</v>
      </c>
      <c r="G25" s="141">
        <v>166</v>
      </c>
      <c r="H25" s="141">
        <v>187</v>
      </c>
      <c r="I25" s="141">
        <v>204</v>
      </c>
      <c r="J25" s="135">
        <v>154</v>
      </c>
      <c r="K25" s="132">
        <f t="shared" si="0"/>
        <v>1089</v>
      </c>
      <c r="L25" s="133">
        <f t="shared" si="1"/>
        <v>1119</v>
      </c>
      <c r="M25" s="134">
        <f t="shared" si="2"/>
        <v>186.5</v>
      </c>
      <c r="N25" s="12"/>
    </row>
    <row r="26" spans="1:14" s="13" customFormat="1" ht="13.5" customHeight="1">
      <c r="A26" s="127">
        <v>16</v>
      </c>
      <c r="B26" s="128" t="s">
        <v>28</v>
      </c>
      <c r="C26" s="129"/>
      <c r="D26" s="140">
        <v>213</v>
      </c>
      <c r="E26" s="141">
        <v>221</v>
      </c>
      <c r="F26" s="141">
        <v>171</v>
      </c>
      <c r="G26" s="141">
        <v>162</v>
      </c>
      <c r="H26" s="141">
        <v>199</v>
      </c>
      <c r="I26" s="141">
        <v>138</v>
      </c>
      <c r="J26" s="135">
        <v>135</v>
      </c>
      <c r="K26" s="132">
        <f t="shared" si="0"/>
        <v>1104</v>
      </c>
      <c r="L26" s="133">
        <f t="shared" si="1"/>
        <v>1104</v>
      </c>
      <c r="M26" s="134">
        <f t="shared" si="2"/>
        <v>184</v>
      </c>
      <c r="N26" s="12"/>
    </row>
    <row r="27" spans="1:14" s="13" customFormat="1" ht="13.5" customHeight="1">
      <c r="A27" s="127">
        <v>17</v>
      </c>
      <c r="B27" s="128" t="s">
        <v>29</v>
      </c>
      <c r="C27" s="129">
        <v>5</v>
      </c>
      <c r="D27" s="140">
        <v>173</v>
      </c>
      <c r="E27" s="141">
        <v>183</v>
      </c>
      <c r="F27" s="141">
        <v>191</v>
      </c>
      <c r="G27" s="141">
        <v>187</v>
      </c>
      <c r="H27" s="141">
        <v>170</v>
      </c>
      <c r="I27" s="141">
        <v>160</v>
      </c>
      <c r="J27" s="135">
        <v>166</v>
      </c>
      <c r="K27" s="132">
        <f t="shared" si="0"/>
        <v>1070</v>
      </c>
      <c r="L27" s="133">
        <f t="shared" si="1"/>
        <v>1100</v>
      </c>
      <c r="M27" s="134">
        <f t="shared" si="2"/>
        <v>183.33333333333334</v>
      </c>
      <c r="N27" s="12"/>
    </row>
    <row r="28" spans="1:14" s="13" customFormat="1" ht="13.5" customHeight="1">
      <c r="A28" s="127">
        <v>18</v>
      </c>
      <c r="B28" s="128" t="s">
        <v>30</v>
      </c>
      <c r="C28" s="129">
        <v>5</v>
      </c>
      <c r="D28" s="140">
        <v>164</v>
      </c>
      <c r="E28" s="141">
        <v>155</v>
      </c>
      <c r="F28" s="141">
        <v>203</v>
      </c>
      <c r="G28" s="141">
        <v>159</v>
      </c>
      <c r="H28" s="141">
        <v>199</v>
      </c>
      <c r="I28" s="141">
        <v>173</v>
      </c>
      <c r="J28" s="135">
        <v>159</v>
      </c>
      <c r="K28" s="132">
        <f t="shared" si="0"/>
        <v>1057</v>
      </c>
      <c r="L28" s="133">
        <f t="shared" si="1"/>
        <v>1087</v>
      </c>
      <c r="M28" s="134">
        <f t="shared" si="2"/>
        <v>181.16666666666666</v>
      </c>
      <c r="N28" s="12"/>
    </row>
    <row r="29" spans="1:14" s="13" customFormat="1" ht="13.5" customHeight="1">
      <c r="A29" s="127">
        <v>19</v>
      </c>
      <c r="B29" s="128" t="s">
        <v>31</v>
      </c>
      <c r="C29" s="129">
        <v>5</v>
      </c>
      <c r="D29" s="137">
        <v>230</v>
      </c>
      <c r="E29" s="138">
        <v>179</v>
      </c>
      <c r="F29" s="138">
        <v>134</v>
      </c>
      <c r="G29" s="138">
        <v>154</v>
      </c>
      <c r="H29" s="138">
        <v>179</v>
      </c>
      <c r="I29" s="138">
        <v>156</v>
      </c>
      <c r="J29" s="135">
        <v>158</v>
      </c>
      <c r="K29" s="132">
        <f t="shared" si="0"/>
        <v>1056</v>
      </c>
      <c r="L29" s="133">
        <f t="shared" si="1"/>
        <v>1086</v>
      </c>
      <c r="M29" s="134">
        <f t="shared" si="2"/>
        <v>181</v>
      </c>
      <c r="N29" s="12"/>
    </row>
    <row r="30" spans="1:14" s="13" customFormat="1" ht="13.5" customHeight="1">
      <c r="A30" s="127">
        <v>20</v>
      </c>
      <c r="B30" s="128" t="s">
        <v>32</v>
      </c>
      <c r="C30" s="129">
        <v>5</v>
      </c>
      <c r="D30" s="144">
        <v>192</v>
      </c>
      <c r="E30" s="145">
        <v>177</v>
      </c>
      <c r="F30" s="145">
        <v>201</v>
      </c>
      <c r="G30" s="145">
        <v>160</v>
      </c>
      <c r="H30" s="145">
        <v>162</v>
      </c>
      <c r="I30" s="145">
        <v>163</v>
      </c>
      <c r="J30" s="135"/>
      <c r="K30" s="132">
        <f t="shared" si="0"/>
        <v>1055</v>
      </c>
      <c r="L30" s="133">
        <f t="shared" si="1"/>
        <v>1085</v>
      </c>
      <c r="M30" s="134">
        <f t="shared" si="2"/>
        <v>180.83333333333334</v>
      </c>
      <c r="N30" s="12"/>
    </row>
    <row r="31" spans="1:14" s="13" customFormat="1" ht="13.5" customHeight="1">
      <c r="A31" s="11">
        <v>21</v>
      </c>
      <c r="B31" s="30" t="s">
        <v>33</v>
      </c>
      <c r="C31" s="18"/>
      <c r="D31" s="14">
        <v>181</v>
      </c>
      <c r="E31" s="11">
        <v>192</v>
      </c>
      <c r="F31" s="11">
        <v>153</v>
      </c>
      <c r="G31" s="11">
        <v>170</v>
      </c>
      <c r="H31" s="11">
        <v>152</v>
      </c>
      <c r="I31" s="11">
        <v>193</v>
      </c>
      <c r="J31" s="21">
        <v>192</v>
      </c>
      <c r="K31" s="22">
        <f t="shared" si="0"/>
        <v>1081</v>
      </c>
      <c r="L31" s="23">
        <f t="shared" si="1"/>
        <v>1081</v>
      </c>
      <c r="M31" s="24">
        <f t="shared" si="2"/>
        <v>180.16666666666666</v>
      </c>
      <c r="N31" s="12"/>
    </row>
    <row r="32" spans="1:14" s="13" customFormat="1" ht="13.5" customHeight="1">
      <c r="A32" s="11">
        <v>22</v>
      </c>
      <c r="B32" s="17" t="s">
        <v>34</v>
      </c>
      <c r="C32" s="18">
        <v>10</v>
      </c>
      <c r="D32" s="146">
        <v>191</v>
      </c>
      <c r="E32" s="147">
        <v>125</v>
      </c>
      <c r="F32" s="147">
        <v>180</v>
      </c>
      <c r="G32" s="147">
        <v>162</v>
      </c>
      <c r="H32" s="147">
        <v>170</v>
      </c>
      <c r="I32" s="147">
        <v>173</v>
      </c>
      <c r="J32" s="21"/>
      <c r="K32" s="22">
        <f t="shared" si="0"/>
        <v>1001</v>
      </c>
      <c r="L32" s="23">
        <f t="shared" si="1"/>
        <v>1061</v>
      </c>
      <c r="M32" s="24">
        <f t="shared" si="2"/>
        <v>176.83333333333334</v>
      </c>
      <c r="N32" s="12"/>
    </row>
    <row r="33" spans="1:14" s="13" customFormat="1" ht="13.5" customHeight="1">
      <c r="A33" s="11">
        <v>23</v>
      </c>
      <c r="B33" s="17" t="s">
        <v>35</v>
      </c>
      <c r="C33" s="25"/>
      <c r="D33" s="146">
        <v>196</v>
      </c>
      <c r="E33" s="147">
        <v>184</v>
      </c>
      <c r="F33" s="147">
        <v>158</v>
      </c>
      <c r="G33" s="147">
        <v>183</v>
      </c>
      <c r="H33" s="147">
        <v>159</v>
      </c>
      <c r="I33" s="147">
        <v>173</v>
      </c>
      <c r="J33" s="21"/>
      <c r="K33" s="22">
        <f t="shared" si="0"/>
        <v>1053</v>
      </c>
      <c r="L33" s="23">
        <f t="shared" si="1"/>
        <v>1053</v>
      </c>
      <c r="M33" s="24">
        <f t="shared" si="2"/>
        <v>175.5</v>
      </c>
      <c r="N33" s="12"/>
    </row>
    <row r="34" spans="1:14" s="13" customFormat="1" ht="13.5" customHeight="1">
      <c r="A34" s="11">
        <v>24</v>
      </c>
      <c r="B34" s="31" t="s">
        <v>36</v>
      </c>
      <c r="C34" s="18">
        <v>10</v>
      </c>
      <c r="D34" s="14">
        <v>157</v>
      </c>
      <c r="E34" s="11">
        <v>140</v>
      </c>
      <c r="F34" s="11">
        <v>156</v>
      </c>
      <c r="G34" s="11">
        <v>195</v>
      </c>
      <c r="H34" s="11">
        <v>154</v>
      </c>
      <c r="I34" s="11">
        <v>181</v>
      </c>
      <c r="J34" s="21"/>
      <c r="K34" s="22">
        <f t="shared" si="0"/>
        <v>983</v>
      </c>
      <c r="L34" s="23">
        <f t="shared" si="1"/>
        <v>1043</v>
      </c>
      <c r="M34" s="24">
        <f t="shared" si="2"/>
        <v>173.83333333333334</v>
      </c>
      <c r="N34" s="12"/>
    </row>
    <row r="35" spans="1:14" s="13" customFormat="1" ht="13.5" customHeight="1">
      <c r="A35" s="11">
        <v>25</v>
      </c>
      <c r="B35" s="17" t="s">
        <v>37</v>
      </c>
      <c r="C35" s="18">
        <v>5</v>
      </c>
      <c r="D35" s="146">
        <v>209</v>
      </c>
      <c r="E35" s="147">
        <v>178</v>
      </c>
      <c r="F35" s="147">
        <v>149</v>
      </c>
      <c r="G35" s="147">
        <v>170</v>
      </c>
      <c r="H35" s="147">
        <v>133</v>
      </c>
      <c r="I35" s="147">
        <v>170</v>
      </c>
      <c r="J35" s="21">
        <v>135</v>
      </c>
      <c r="K35" s="22">
        <f t="shared" si="0"/>
        <v>1011</v>
      </c>
      <c r="L35" s="23">
        <f t="shared" si="1"/>
        <v>1041</v>
      </c>
      <c r="M35" s="24">
        <f t="shared" si="2"/>
        <v>173.5</v>
      </c>
      <c r="N35" s="12"/>
    </row>
    <row r="36" spans="1:14" s="13" customFormat="1" ht="13.5" customHeight="1">
      <c r="A36" s="11">
        <v>26</v>
      </c>
      <c r="B36" s="31" t="s">
        <v>38</v>
      </c>
      <c r="C36" s="18"/>
      <c r="D36" s="146">
        <v>161</v>
      </c>
      <c r="E36" s="147">
        <v>177</v>
      </c>
      <c r="F36" s="147">
        <v>130</v>
      </c>
      <c r="G36" s="147">
        <v>169</v>
      </c>
      <c r="H36" s="147">
        <v>149</v>
      </c>
      <c r="I36" s="147">
        <v>201</v>
      </c>
      <c r="J36" s="21"/>
      <c r="K36" s="22">
        <f t="shared" si="0"/>
        <v>987</v>
      </c>
      <c r="L36" s="23">
        <f t="shared" si="1"/>
        <v>987</v>
      </c>
      <c r="M36" s="24">
        <f t="shared" si="2"/>
        <v>164.5</v>
      </c>
      <c r="N36" s="12"/>
    </row>
    <row r="37" spans="1:14" s="13" customFormat="1" ht="13.5" customHeight="1">
      <c r="A37" s="11">
        <v>27</v>
      </c>
      <c r="B37" s="17" t="s">
        <v>39</v>
      </c>
      <c r="C37" s="25">
        <v>10</v>
      </c>
      <c r="D37" s="146">
        <v>149</v>
      </c>
      <c r="E37" s="147">
        <v>158</v>
      </c>
      <c r="F37" s="147">
        <v>159</v>
      </c>
      <c r="G37" s="147">
        <v>160</v>
      </c>
      <c r="H37" s="147">
        <v>143</v>
      </c>
      <c r="I37" s="147">
        <v>147</v>
      </c>
      <c r="J37" s="21"/>
      <c r="K37" s="22">
        <f t="shared" si="0"/>
        <v>916</v>
      </c>
      <c r="L37" s="23">
        <f t="shared" si="1"/>
        <v>976</v>
      </c>
      <c r="M37" s="24">
        <f t="shared" si="2"/>
        <v>162.66666666666666</v>
      </c>
      <c r="N37" s="12"/>
    </row>
    <row r="38" spans="1:14" s="13" customFormat="1" ht="13.5" customHeight="1">
      <c r="A38" s="11">
        <v>28</v>
      </c>
      <c r="B38" s="17" t="s">
        <v>40</v>
      </c>
      <c r="C38" s="25"/>
      <c r="D38" s="14">
        <v>161</v>
      </c>
      <c r="E38" s="11">
        <v>148</v>
      </c>
      <c r="F38" s="11">
        <v>146</v>
      </c>
      <c r="G38" s="11">
        <v>175</v>
      </c>
      <c r="H38" s="11">
        <v>149</v>
      </c>
      <c r="I38" s="11">
        <v>179</v>
      </c>
      <c r="J38" s="21"/>
      <c r="K38" s="22">
        <f t="shared" si="0"/>
        <v>958</v>
      </c>
      <c r="L38" s="23">
        <f t="shared" si="1"/>
        <v>958</v>
      </c>
      <c r="M38" s="24">
        <f t="shared" si="2"/>
        <v>159.66666666666666</v>
      </c>
      <c r="N38" s="12"/>
    </row>
    <row r="39" spans="1:14" s="13" customFormat="1" ht="13.5" customHeight="1">
      <c r="A39" s="11"/>
      <c r="B39" s="17"/>
      <c r="C39" s="18"/>
      <c r="D39" s="26"/>
      <c r="E39" s="27"/>
      <c r="F39" s="27"/>
      <c r="G39" s="27"/>
      <c r="H39" s="27"/>
      <c r="I39" s="27"/>
      <c r="J39" s="21"/>
      <c r="K39" s="22"/>
      <c r="L39" s="23"/>
      <c r="M39" s="24"/>
      <c r="N39" s="12"/>
    </row>
    <row r="40" spans="1:14" s="13" customFormat="1" ht="13.5" customHeight="1">
      <c r="A40" s="11"/>
      <c r="B40" s="17"/>
      <c r="C40" s="18"/>
      <c r="D40" s="26"/>
      <c r="E40" s="27"/>
      <c r="F40" s="27"/>
      <c r="G40" s="27"/>
      <c r="H40" s="27"/>
      <c r="I40" s="27"/>
      <c r="J40" s="21"/>
      <c r="K40" s="22"/>
      <c r="L40" s="23"/>
      <c r="M40" s="24"/>
      <c r="N40" s="12"/>
    </row>
    <row r="41" spans="1:14" s="13" customFormat="1" ht="13.5" customHeight="1">
      <c r="A41" s="11"/>
      <c r="B41" s="17"/>
      <c r="C41" s="18"/>
      <c r="D41" s="19"/>
      <c r="E41" s="20"/>
      <c r="F41" s="20"/>
      <c r="G41" s="20"/>
      <c r="H41" s="20"/>
      <c r="I41" s="20"/>
      <c r="J41" s="21"/>
      <c r="K41" s="22"/>
      <c r="L41" s="23"/>
      <c r="M41" s="24"/>
      <c r="N41" s="12"/>
    </row>
    <row r="42" spans="1:14" s="13" customFormat="1" ht="13.5" customHeight="1">
      <c r="A42" s="11"/>
      <c r="B42" s="32"/>
      <c r="C42" s="18"/>
      <c r="D42" s="26"/>
      <c r="E42" s="27"/>
      <c r="F42" s="27"/>
      <c r="G42" s="27"/>
      <c r="H42" s="27"/>
      <c r="I42" s="27"/>
      <c r="J42" s="21"/>
      <c r="K42" s="22"/>
      <c r="L42" s="23"/>
      <c r="M42" s="24"/>
      <c r="N42" s="12"/>
    </row>
    <row r="43" spans="1:14" s="13" customFormat="1" ht="13.5" customHeight="1">
      <c r="A43" s="11"/>
      <c r="B43" s="33"/>
      <c r="C43" s="25"/>
      <c r="D43" s="34"/>
      <c r="E43" s="35"/>
      <c r="F43" s="35"/>
      <c r="G43" s="35"/>
      <c r="H43" s="35"/>
      <c r="I43" s="35"/>
      <c r="J43" s="36"/>
      <c r="K43" s="22"/>
      <c r="L43" s="23"/>
      <c r="M43" s="24"/>
      <c r="N43" s="12"/>
    </row>
    <row r="44" spans="7:14" s="13" customFormat="1" ht="13.5" customHeight="1">
      <c r="G44" s="13">
        <f>IF(B45&lt;&gt;"",SUM(B45:F45),"")</f>
      </c>
      <c r="H44" s="13">
        <f>IF(B45&lt;&gt;"",AVERAGE(B45:F45),"")</f>
      </c>
      <c r="I44" s="13">
        <f>IF(B45&lt;&gt;"",MAX(B45:F45),"")</f>
      </c>
      <c r="L44" s="37"/>
      <c r="M44" s="38"/>
      <c r="N44" s="12"/>
    </row>
    <row r="45" spans="6:14" s="13" customFormat="1" ht="13.5" customHeight="1">
      <c r="F45" s="13" t="s">
        <v>41</v>
      </c>
      <c r="G45"/>
      <c r="H45"/>
      <c r="I45"/>
      <c r="J45"/>
      <c r="L45" s="37"/>
      <c r="M45" s="38"/>
      <c r="N45" s="12"/>
    </row>
    <row r="46" spans="2:14" s="13" customFormat="1" ht="13.5" customHeight="1">
      <c r="B46"/>
      <c r="C46"/>
      <c r="D46"/>
      <c r="E46"/>
      <c r="F46"/>
      <c r="G46"/>
      <c r="H46"/>
      <c r="I46"/>
      <c r="J46"/>
      <c r="K46"/>
      <c r="L46" s="37"/>
      <c r="M46" s="38"/>
      <c r="N46" s="12"/>
    </row>
    <row r="47" spans="1:14" s="13" customFormat="1" ht="13.5" customHeight="1">
      <c r="A47"/>
      <c r="B47"/>
      <c r="C47"/>
      <c r="D47"/>
      <c r="E47"/>
      <c r="F47"/>
      <c r="G47"/>
      <c r="H47"/>
      <c r="I47"/>
      <c r="J47"/>
      <c r="K47"/>
      <c r="L47" s="37"/>
      <c r="M47" s="38"/>
      <c r="N47" s="12"/>
    </row>
    <row r="48" spans="1:14" s="13" customFormat="1" ht="13.5" customHeight="1">
      <c r="A48"/>
      <c r="B48"/>
      <c r="C48"/>
      <c r="D48"/>
      <c r="E48"/>
      <c r="F48"/>
      <c r="G48"/>
      <c r="H48"/>
      <c r="I48"/>
      <c r="J48"/>
      <c r="K48"/>
      <c r="L48" s="37"/>
      <c r="M48" s="38"/>
      <c r="N48" s="12"/>
    </row>
    <row r="49" spans="2:14" s="13" customFormat="1" ht="13.5" customHeight="1">
      <c r="B49"/>
      <c r="C49"/>
      <c r="D49"/>
      <c r="E49"/>
      <c r="F49"/>
      <c r="K49"/>
      <c r="L49" s="37"/>
      <c r="M49" s="38"/>
      <c r="N49" s="12"/>
    </row>
    <row r="50" spans="12:14" s="13" customFormat="1" ht="13.5" customHeight="1">
      <c r="L50" s="37"/>
      <c r="M50" s="38"/>
      <c r="N50" s="12"/>
    </row>
    <row r="51" spans="12:14" s="13" customFormat="1" ht="13.5" customHeight="1">
      <c r="L51" s="37"/>
      <c r="M51" s="38"/>
      <c r="N51" s="12"/>
    </row>
    <row r="52" spans="12:14" s="13" customFormat="1" ht="13.5" customHeight="1">
      <c r="L52" s="37"/>
      <c r="M52" s="38"/>
      <c r="N52" s="12"/>
    </row>
    <row r="53" spans="1:14" s="13" customFormat="1" ht="13.5" customHeight="1">
      <c r="A53"/>
      <c r="L53" s="37"/>
      <c r="M53" s="38"/>
      <c r="N53" s="12"/>
    </row>
    <row r="54" spans="1:14" s="13" customFormat="1" ht="13.5" customHeight="1">
      <c r="A54"/>
      <c r="L54" s="37"/>
      <c r="M54" s="38"/>
      <c r="N54" s="12"/>
    </row>
    <row r="55" spans="1:14" s="13" customFormat="1" ht="12.75" customHeight="1">
      <c r="A55"/>
      <c r="L55" s="37"/>
      <c r="M55" s="38"/>
      <c r="N55" s="12"/>
    </row>
    <row r="56" spans="1:14" s="13" customFormat="1" ht="15" customHeight="1">
      <c r="A56"/>
      <c r="L56" s="37"/>
      <c r="M56" s="38"/>
      <c r="N56" s="12"/>
    </row>
    <row r="57" spans="1:14" s="13" customFormat="1" ht="15" customHeight="1">
      <c r="A57"/>
      <c r="G57"/>
      <c r="H57"/>
      <c r="I57"/>
      <c r="J57"/>
      <c r="L57" s="37"/>
      <c r="M57" s="38"/>
      <c r="N57" s="12"/>
    </row>
    <row r="58" spans="2:14" s="13" customFormat="1" ht="15.75" customHeight="1">
      <c r="B58"/>
      <c r="C58"/>
      <c r="D58"/>
      <c r="E58"/>
      <c r="F58"/>
      <c r="G58"/>
      <c r="H58"/>
      <c r="I58"/>
      <c r="J58"/>
      <c r="K58"/>
      <c r="L58" s="37"/>
      <c r="M58" s="38"/>
      <c r="N58" s="12"/>
    </row>
    <row r="59" spans="2:19" s="13" customFormat="1" ht="13.5" customHeight="1">
      <c r="B59"/>
      <c r="C59"/>
      <c r="D59"/>
      <c r="E59"/>
      <c r="F59"/>
      <c r="G59"/>
      <c r="H59"/>
      <c r="I59"/>
      <c r="J59"/>
      <c r="K59"/>
      <c r="L59" s="39" t="e">
        <f>MAX(#REF!)</f>
        <v>#REF!</v>
      </c>
      <c r="M59" s="40" t="e">
        <f>MIN(#REF!)</f>
        <v>#REF!</v>
      </c>
      <c r="N59" s="12"/>
      <c r="O59" s="12"/>
      <c r="P59" s="12"/>
      <c r="Q59" s="12"/>
      <c r="R59" s="12"/>
      <c r="S59" s="12"/>
    </row>
    <row r="60" spans="1:19" s="42" customFormat="1" ht="13.5" customHeight="1">
      <c r="A60"/>
      <c r="B60"/>
      <c r="C60"/>
      <c r="D60"/>
      <c r="E60"/>
      <c r="F60"/>
      <c r="G60"/>
      <c r="H60"/>
      <c r="I60"/>
      <c r="J60"/>
      <c r="K60"/>
      <c r="L60" s="39" t="e">
        <f>MAX(#REF!)</f>
        <v>#REF!</v>
      </c>
      <c r="M60" s="40" t="e">
        <f>MIN(#REF!)</f>
        <v>#REF!</v>
      </c>
      <c r="N60" s="41"/>
      <c r="O60" s="41"/>
      <c r="P60" s="41"/>
      <c r="Q60" s="41"/>
      <c r="R60" s="41"/>
      <c r="S60" s="41"/>
    </row>
    <row r="61" spans="1:19" s="42" customFormat="1" ht="13.5" customHeight="1">
      <c r="A61"/>
      <c r="B61"/>
      <c r="C61"/>
      <c r="D61"/>
      <c r="E61"/>
      <c r="F61"/>
      <c r="G61"/>
      <c r="H61"/>
      <c r="I61"/>
      <c r="J61"/>
      <c r="K61"/>
      <c r="L61" s="39" t="e">
        <f>MAX(#REF!)</f>
        <v>#REF!</v>
      </c>
      <c r="M61" s="40" t="e">
        <f>MIN(#REF!)</f>
        <v>#REF!</v>
      </c>
      <c r="N61" s="41"/>
      <c r="O61" s="41"/>
      <c r="P61" s="41"/>
      <c r="Q61" s="41"/>
      <c r="R61" s="41"/>
      <c r="S61" s="41"/>
    </row>
    <row r="62" spans="1:14" s="42" customFormat="1" ht="13.5" customHeight="1">
      <c r="A62"/>
      <c r="B62"/>
      <c r="C62"/>
      <c r="D62"/>
      <c r="E62"/>
      <c r="F62"/>
      <c r="G62"/>
      <c r="H62"/>
      <c r="I62"/>
      <c r="J62"/>
      <c r="K62"/>
      <c r="L62" s="39" t="e">
        <f>MAX(#REF!)</f>
        <v>#REF!</v>
      </c>
      <c r="M62" s="40" t="e">
        <f>MIN(#REF!)</f>
        <v>#REF!</v>
      </c>
      <c r="N62" s="41"/>
    </row>
    <row r="63" spans="1:14" s="42" customFormat="1" ht="13.5" customHeight="1">
      <c r="A63"/>
      <c r="B63"/>
      <c r="C63"/>
      <c r="D63"/>
      <c r="E63"/>
      <c r="F63"/>
      <c r="G63"/>
      <c r="H63"/>
      <c r="I63"/>
      <c r="J63"/>
      <c r="K63"/>
      <c r="L63" s="39" t="e">
        <f>MAX(#REF!)</f>
        <v>#REF!</v>
      </c>
      <c r="M63" s="40" t="e">
        <f>MIN(#REF!)</f>
        <v>#REF!</v>
      </c>
      <c r="N63" s="43"/>
    </row>
    <row r="64" spans="1:14" s="42" customFormat="1" ht="13.5" customHeight="1">
      <c r="A64"/>
      <c r="B64"/>
      <c r="C64"/>
      <c r="D64"/>
      <c r="E64"/>
      <c r="F64"/>
      <c r="G64"/>
      <c r="H64"/>
      <c r="I64"/>
      <c r="J64"/>
      <c r="K64"/>
      <c r="L64" s="39" t="e">
        <f>MAX(#REF!)</f>
        <v>#REF!</v>
      </c>
      <c r="M64" s="40" t="e">
        <f>MIN(#REF!)</f>
        <v>#REF!</v>
      </c>
      <c r="N64" s="41"/>
    </row>
    <row r="65" spans="1:13" s="42" customFormat="1" ht="12.75" customHeight="1" hidden="1">
      <c r="A65"/>
      <c r="B65"/>
      <c r="C65"/>
      <c r="D65"/>
      <c r="E65"/>
      <c r="F65"/>
      <c r="G65"/>
      <c r="H65"/>
      <c r="I65"/>
      <c r="J65"/>
      <c r="K65"/>
      <c r="L65" s="37" t="e">
        <f>MAX(#REF!)</f>
        <v>#REF!</v>
      </c>
      <c r="M65" s="38" t="e">
        <f>NA()</f>
        <v>#N/A</v>
      </c>
    </row>
    <row r="66" spans="1:13" s="13" customFormat="1" ht="12.75" customHeight="1" hidden="1">
      <c r="A66"/>
      <c r="B66"/>
      <c r="C66"/>
      <c r="D66"/>
      <c r="E66"/>
      <c r="F66"/>
      <c r="G66"/>
      <c r="H66"/>
      <c r="I66"/>
      <c r="J66"/>
      <c r="K66"/>
      <c r="L66" s="44" t="e">
        <f>MAX(#REF!)</f>
        <v>#REF!</v>
      </c>
      <c r="M66" s="45"/>
    </row>
    <row r="67" spans="1:12" s="13" customFormat="1" ht="12.75">
      <c r="A67"/>
      <c r="B67"/>
      <c r="C67"/>
      <c r="D67"/>
      <c r="E67"/>
      <c r="F67"/>
      <c r="G67"/>
      <c r="H67"/>
      <c r="I67"/>
      <c r="J67"/>
      <c r="K67"/>
      <c r="L67" s="28"/>
    </row>
    <row r="70" ht="12.75">
      <c r="A70" s="13"/>
    </row>
    <row r="72" spans="1:19" s="13" customFormat="1" ht="12.75" customHeight="1">
      <c r="A72"/>
      <c r="B72"/>
      <c r="C72"/>
      <c r="D72"/>
      <c r="E72"/>
      <c r="F72"/>
      <c r="G72"/>
      <c r="H72"/>
      <c r="I72"/>
      <c r="J72"/>
      <c r="K72"/>
      <c r="L72" s="37" t="e">
        <f>MAX(#REF!)</f>
        <v>#REF!</v>
      </c>
      <c r="M72" s="38" t="e">
        <f>MIN(#REF!)</f>
        <v>#REF!</v>
      </c>
      <c r="N72" s="12"/>
      <c r="O72" s="12"/>
      <c r="P72" s="12"/>
      <c r="Q72" s="12"/>
      <c r="R72" s="12"/>
      <c r="S72" s="12"/>
    </row>
    <row r="73" spans="1:19" s="13" customFormat="1" ht="12.75" customHeight="1">
      <c r="A73"/>
      <c r="B73"/>
      <c r="C73"/>
      <c r="D73"/>
      <c r="E73"/>
      <c r="F73"/>
      <c r="G73"/>
      <c r="H73"/>
      <c r="I73"/>
      <c r="J73"/>
      <c r="K73"/>
      <c r="L73" s="37" t="e">
        <f>MAX(#REF!)</f>
        <v>#REF!</v>
      </c>
      <c r="M73" s="38" t="e">
        <f>MIN(#REF!)</f>
        <v>#REF!</v>
      </c>
      <c r="N73" s="12"/>
      <c r="O73" s="12"/>
      <c r="P73" s="12"/>
      <c r="Q73" s="12"/>
      <c r="R73" s="12"/>
      <c r="S73" s="12"/>
    </row>
    <row r="74" spans="1:19" s="13" customFormat="1" ht="12.75" customHeight="1">
      <c r="A74"/>
      <c r="B74"/>
      <c r="C74"/>
      <c r="D74"/>
      <c r="E74"/>
      <c r="F74"/>
      <c r="G74"/>
      <c r="H74"/>
      <c r="I74"/>
      <c r="J74"/>
      <c r="K74"/>
      <c r="L74" s="37" t="e">
        <f>MAX(#REF!)</f>
        <v>#REF!</v>
      </c>
      <c r="M74" s="38" t="e">
        <f>MIN(#REF!)</f>
        <v>#REF!</v>
      </c>
      <c r="N74" s="12"/>
      <c r="O74" s="12"/>
      <c r="P74" s="46"/>
      <c r="Q74" s="12"/>
      <c r="R74" s="12"/>
      <c r="S74" s="12"/>
    </row>
    <row r="75" spans="1:19" s="13" customFormat="1" ht="12.75" customHeight="1">
      <c r="A75"/>
      <c r="B75"/>
      <c r="C75"/>
      <c r="D75"/>
      <c r="E75"/>
      <c r="F75"/>
      <c r="G75"/>
      <c r="H75"/>
      <c r="I75"/>
      <c r="J75"/>
      <c r="K75"/>
      <c r="L75" s="37" t="e">
        <f>MAX(#REF!)</f>
        <v>#REF!</v>
      </c>
      <c r="M75" s="38" t="e">
        <f>MIN(#REF!)</f>
        <v>#REF!</v>
      </c>
      <c r="N75" s="12"/>
      <c r="O75" s="12"/>
      <c r="P75" s="12"/>
      <c r="Q75" s="12"/>
      <c r="R75" s="12"/>
      <c r="S75" s="12"/>
    </row>
    <row r="76" spans="1:19" s="13" customFormat="1" ht="12.75" customHeight="1">
      <c r="A76"/>
      <c r="B76"/>
      <c r="C76"/>
      <c r="D76"/>
      <c r="E76"/>
      <c r="F76"/>
      <c r="G76"/>
      <c r="H76"/>
      <c r="I76"/>
      <c r="J76"/>
      <c r="K76"/>
      <c r="L76" s="37"/>
      <c r="M76" s="38"/>
      <c r="N76" s="12"/>
      <c r="O76" s="12"/>
      <c r="P76" s="12"/>
      <c r="Q76" s="12"/>
      <c r="R76" s="12"/>
      <c r="S76" s="12"/>
    </row>
    <row r="77" spans="1:19" s="13" customFormat="1" ht="12.75" customHeight="1">
      <c r="A77"/>
      <c r="B77"/>
      <c r="C77"/>
      <c r="D77"/>
      <c r="E77"/>
      <c r="F77"/>
      <c r="G77"/>
      <c r="H77"/>
      <c r="I77"/>
      <c r="J77"/>
      <c r="K77"/>
      <c r="L77" s="37"/>
      <c r="M77" s="38"/>
      <c r="N77" s="12"/>
      <c r="O77" s="12"/>
      <c r="P77" s="12"/>
      <c r="Q77" s="12"/>
      <c r="R77" s="12"/>
      <c r="S77" s="12"/>
    </row>
    <row r="78" spans="1:19" s="13" customFormat="1" ht="12.75" customHeight="1">
      <c r="A78"/>
      <c r="B78"/>
      <c r="C78"/>
      <c r="D78"/>
      <c r="E78"/>
      <c r="F78"/>
      <c r="G78"/>
      <c r="H78"/>
      <c r="I78"/>
      <c r="J78"/>
      <c r="K78"/>
      <c r="L78" s="37"/>
      <c r="M78" s="38"/>
      <c r="N78" s="12"/>
      <c r="O78" s="12"/>
      <c r="P78" s="12"/>
      <c r="Q78" s="12"/>
      <c r="R78" s="12"/>
      <c r="S78" s="12"/>
    </row>
    <row r="79" spans="1:19" s="13" customFormat="1" ht="12.75" customHeight="1">
      <c r="A79"/>
      <c r="B79"/>
      <c r="C79"/>
      <c r="D79"/>
      <c r="E79"/>
      <c r="F79"/>
      <c r="G79"/>
      <c r="H79"/>
      <c r="I79"/>
      <c r="J79"/>
      <c r="K79"/>
      <c r="L79" s="37"/>
      <c r="M79" s="38"/>
      <c r="N79" s="12"/>
      <c r="O79" s="12"/>
      <c r="P79" s="12"/>
      <c r="Q79" s="12"/>
      <c r="R79" s="12"/>
      <c r="S79" s="12"/>
    </row>
  </sheetData>
  <sheetProtection selectLockedCells="1" selectUnlockedCells="1"/>
  <mergeCells count="7">
    <mergeCell ref="M9:M10"/>
    <mergeCell ref="A9:A10"/>
    <mergeCell ref="B9:B10"/>
    <mergeCell ref="C9:C10"/>
    <mergeCell ref="D9:J9"/>
    <mergeCell ref="K9:K10"/>
    <mergeCell ref="L9:L10"/>
  </mergeCells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Рисунок Microsoft Word" shapeId="673842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29"/>
  <sheetViews>
    <sheetView zoomScale="75" zoomScaleNormal="75" zoomScalePageLayoutView="0" workbookViewId="0" topLeftCell="A5">
      <selection activeCell="A27" sqref="A27"/>
    </sheetView>
  </sheetViews>
  <sheetFormatPr defaultColWidth="11.57421875" defaultRowHeight="12.75"/>
  <cols>
    <col min="1" max="1" width="3.57421875" style="0" customWidth="1"/>
    <col min="2" max="2" width="31.003906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11.28125" style="0" customWidth="1"/>
    <col min="21" max="21" width="10.28125" style="0" customWidth="1"/>
    <col min="22" max="22" width="9.7109375" style="0" customWidth="1"/>
    <col min="23" max="23" width="2.7109375" style="0" customWidth="1"/>
    <col min="24" max="24" width="2.140625" style="0" customWidth="1"/>
    <col min="25" max="254" width="9.140625" style="0" customWidth="1"/>
  </cols>
  <sheetData>
    <row r="1" spans="2:19" ht="11.25" customHeight="1"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2"/>
      <c r="S1" s="48"/>
    </row>
    <row r="2" spans="2:22" ht="33.75" customHeight="1">
      <c r="B2" s="49"/>
      <c r="C2" s="50"/>
      <c r="D2" s="49"/>
      <c r="E2" s="49"/>
      <c r="F2" s="51" t="s">
        <v>42</v>
      </c>
      <c r="G2" s="51"/>
      <c r="H2" s="52"/>
      <c r="I2" s="52"/>
      <c r="J2" s="52"/>
      <c r="K2" s="52"/>
      <c r="L2" s="52"/>
      <c r="M2" s="53"/>
      <c r="N2" s="53"/>
      <c r="O2" s="53"/>
      <c r="P2" s="2" t="s">
        <v>0</v>
      </c>
      <c r="V2" s="48"/>
    </row>
    <row r="3" spans="2:16" ht="28.5" customHeight="1">
      <c r="B3" s="49"/>
      <c r="C3" s="49"/>
      <c r="D3" s="49"/>
      <c r="E3" s="49"/>
      <c r="F3" s="54" t="s">
        <v>43</v>
      </c>
      <c r="G3" s="55"/>
      <c r="H3" s="55"/>
      <c r="I3" s="52"/>
      <c r="J3" s="52"/>
      <c r="K3" s="52"/>
      <c r="L3" s="52"/>
      <c r="P3" s="2" t="s">
        <v>1</v>
      </c>
    </row>
    <row r="4" spans="5:12" ht="14.25" customHeight="1">
      <c r="E4" s="56" t="s">
        <v>3</v>
      </c>
      <c r="F4" s="52"/>
      <c r="G4" s="52"/>
      <c r="H4" s="52"/>
      <c r="I4" s="52"/>
      <c r="J4" s="52"/>
      <c r="K4" s="52"/>
      <c r="L4" s="52"/>
    </row>
    <row r="5" ht="17.25" customHeight="1"/>
    <row r="6" spans="1:22" ht="14.25" customHeight="1">
      <c r="A6" s="121" t="s">
        <v>5</v>
      </c>
      <c r="B6" s="121" t="s">
        <v>44</v>
      </c>
      <c r="C6" s="122" t="s">
        <v>45</v>
      </c>
      <c r="D6" s="122" t="s">
        <v>46</v>
      </c>
      <c r="E6" s="122" t="s">
        <v>47</v>
      </c>
      <c r="F6" s="123" t="s">
        <v>48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2" t="s">
        <v>49</v>
      </c>
      <c r="U6" s="122" t="s">
        <v>50</v>
      </c>
      <c r="V6" s="121" t="s">
        <v>51</v>
      </c>
    </row>
    <row r="7" spans="1:22" ht="23.25" customHeight="1">
      <c r="A7" s="121"/>
      <c r="B7" s="121"/>
      <c r="C7" s="121"/>
      <c r="D7" s="121"/>
      <c r="E7" s="121"/>
      <c r="F7" s="57">
        <v>7</v>
      </c>
      <c r="G7" s="58" t="s">
        <v>52</v>
      </c>
      <c r="H7" s="57">
        <v>8</v>
      </c>
      <c r="I7" s="58" t="s">
        <v>52</v>
      </c>
      <c r="J7" s="57">
        <v>9</v>
      </c>
      <c r="K7" s="58" t="s">
        <v>52</v>
      </c>
      <c r="L7" s="57">
        <v>10</v>
      </c>
      <c r="M7" s="58" t="s">
        <v>52</v>
      </c>
      <c r="N7" s="57">
        <v>11</v>
      </c>
      <c r="O7" s="58" t="s">
        <v>52</v>
      </c>
      <c r="P7" s="57">
        <v>12</v>
      </c>
      <c r="Q7" s="58" t="s">
        <v>52</v>
      </c>
      <c r="R7" s="57">
        <v>13</v>
      </c>
      <c r="S7" s="58" t="s">
        <v>52</v>
      </c>
      <c r="T7" s="122"/>
      <c r="U7" s="122"/>
      <c r="V7" s="122"/>
    </row>
    <row r="8" spans="1:22" ht="15.75">
      <c r="A8" s="124" t="s">
        <v>53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1:24" ht="16.5">
      <c r="A9" s="59">
        <v>1</v>
      </c>
      <c r="B9" s="60" t="str">
        <f>квалификация!B11</f>
        <v>Безотосный Алексей</v>
      </c>
      <c r="C9" s="61">
        <v>1515</v>
      </c>
      <c r="D9" s="62">
        <f aca="true" t="shared" si="0" ref="D9:D18">SUM(C9,F9:S9)</f>
        <v>3112</v>
      </c>
      <c r="E9" s="63">
        <f aca="true" t="shared" si="1" ref="E9:E18">SUM(C9,F9,H9,J9,L9,N9,P9,R9)/(13-COUNTBLANK(F9:S9)/2)</f>
        <v>227.84615384615384</v>
      </c>
      <c r="F9" s="64">
        <v>156</v>
      </c>
      <c r="G9" s="64">
        <v>0</v>
      </c>
      <c r="H9" s="64">
        <v>261</v>
      </c>
      <c r="I9" s="64">
        <v>30</v>
      </c>
      <c r="J9" s="64">
        <v>210</v>
      </c>
      <c r="K9" s="64">
        <v>30</v>
      </c>
      <c r="L9" s="64">
        <v>252</v>
      </c>
      <c r="M9" s="64">
        <v>30</v>
      </c>
      <c r="N9" s="64">
        <v>170</v>
      </c>
      <c r="O9" s="64">
        <v>30</v>
      </c>
      <c r="P9" s="64">
        <v>210</v>
      </c>
      <c r="Q9" s="64">
        <v>30</v>
      </c>
      <c r="R9" s="64">
        <v>188</v>
      </c>
      <c r="S9" s="64">
        <v>0</v>
      </c>
      <c r="T9" s="65">
        <f aca="true" t="shared" si="2" ref="T9:T18">SUM(G9,I9,K9,M9,S9,O9,Q9)</f>
        <v>150</v>
      </c>
      <c r="U9" s="66">
        <f aca="true" t="shared" si="3" ref="U9:U18">AVERAGE(F9,H9,J9,L9,R9,N9,P9)</f>
        <v>206.71428571428572</v>
      </c>
      <c r="V9" s="67">
        <v>1</v>
      </c>
      <c r="W9" s="68">
        <f aca="true" t="shared" si="4" ref="W9:W18">MAX(F9:S9)</f>
        <v>261</v>
      </c>
      <c r="X9" s="69">
        <f aca="true" t="shared" si="5" ref="X9:X18">C9/6</f>
        <v>252.5</v>
      </c>
    </row>
    <row r="10" spans="1:24" ht="16.5">
      <c r="A10" s="59">
        <v>5</v>
      </c>
      <c r="B10" s="60" t="str">
        <f>квалификация!B13</f>
        <v>Анипко Александр</v>
      </c>
      <c r="C10" s="61">
        <f>квалификация!L13</f>
        <v>1330</v>
      </c>
      <c r="D10" s="62">
        <f t="shared" si="0"/>
        <v>3032</v>
      </c>
      <c r="E10" s="63">
        <f t="shared" si="1"/>
        <v>219.3846153846154</v>
      </c>
      <c r="F10" s="64">
        <v>158</v>
      </c>
      <c r="G10" s="64">
        <v>0</v>
      </c>
      <c r="H10" s="64">
        <v>234</v>
      </c>
      <c r="I10" s="64">
        <v>30</v>
      </c>
      <c r="J10" s="64">
        <v>189</v>
      </c>
      <c r="K10" s="64">
        <v>30</v>
      </c>
      <c r="L10" s="64">
        <v>238</v>
      </c>
      <c r="M10" s="64">
        <v>30</v>
      </c>
      <c r="N10" s="64">
        <v>279</v>
      </c>
      <c r="O10" s="64">
        <v>30</v>
      </c>
      <c r="P10" s="64">
        <v>221</v>
      </c>
      <c r="Q10" s="64">
        <v>30</v>
      </c>
      <c r="R10" s="64">
        <v>203</v>
      </c>
      <c r="S10" s="64">
        <v>30</v>
      </c>
      <c r="T10" s="65">
        <f t="shared" si="2"/>
        <v>180</v>
      </c>
      <c r="U10" s="66">
        <f t="shared" si="3"/>
        <v>217.42857142857142</v>
      </c>
      <c r="V10" s="67">
        <v>2</v>
      </c>
      <c r="W10" s="68">
        <f t="shared" si="4"/>
        <v>279</v>
      </c>
      <c r="X10" s="69">
        <f t="shared" si="5"/>
        <v>221.66666666666666</v>
      </c>
    </row>
    <row r="11" spans="1:25" ht="16.5">
      <c r="A11" s="59">
        <v>3</v>
      </c>
      <c r="B11" s="60" t="str">
        <f>квалификация!B15</f>
        <v>Егозарьян Артур</v>
      </c>
      <c r="C11" s="61">
        <f>квалификация!L15</f>
        <v>1316</v>
      </c>
      <c r="D11" s="62">
        <f t="shared" si="0"/>
        <v>2906</v>
      </c>
      <c r="E11" s="63">
        <f t="shared" si="1"/>
        <v>212</v>
      </c>
      <c r="F11" s="64">
        <v>174</v>
      </c>
      <c r="G11" s="64">
        <v>30</v>
      </c>
      <c r="H11" s="64">
        <v>218</v>
      </c>
      <c r="I11" s="64">
        <v>0</v>
      </c>
      <c r="J11" s="64">
        <v>230</v>
      </c>
      <c r="K11" s="64">
        <v>30</v>
      </c>
      <c r="L11" s="64">
        <v>202</v>
      </c>
      <c r="M11" s="64">
        <v>30</v>
      </c>
      <c r="N11" s="64">
        <v>224</v>
      </c>
      <c r="O11" s="64">
        <v>30</v>
      </c>
      <c r="P11" s="64">
        <v>210</v>
      </c>
      <c r="Q11" s="64">
        <v>30</v>
      </c>
      <c r="R11" s="64">
        <v>182</v>
      </c>
      <c r="S11" s="64">
        <v>0</v>
      </c>
      <c r="T11" s="65">
        <f t="shared" si="2"/>
        <v>150</v>
      </c>
      <c r="U11" s="66">
        <f t="shared" si="3"/>
        <v>205.71428571428572</v>
      </c>
      <c r="V11" s="67">
        <v>3</v>
      </c>
      <c r="W11" s="68">
        <f t="shared" si="4"/>
        <v>230</v>
      </c>
      <c r="X11" s="69">
        <f t="shared" si="5"/>
        <v>219.33333333333334</v>
      </c>
      <c r="Y11" t="s">
        <v>54</v>
      </c>
    </row>
    <row r="12" spans="1:25" ht="16.5">
      <c r="A12" s="59">
        <v>11</v>
      </c>
      <c r="B12" s="60" t="str">
        <f>квалификация!B19</f>
        <v>Рычагов Максим</v>
      </c>
      <c r="C12" s="61">
        <f>квалификация!L19</f>
        <v>1253</v>
      </c>
      <c r="D12" s="62">
        <f t="shared" si="0"/>
        <v>2771</v>
      </c>
      <c r="E12" s="63">
        <f t="shared" si="1"/>
        <v>199.30769230769232</v>
      </c>
      <c r="F12" s="64">
        <v>184</v>
      </c>
      <c r="G12" s="64">
        <v>30</v>
      </c>
      <c r="H12" s="64">
        <v>182</v>
      </c>
      <c r="I12" s="64">
        <v>30</v>
      </c>
      <c r="J12" s="64">
        <v>209</v>
      </c>
      <c r="K12" s="64">
        <v>30</v>
      </c>
      <c r="L12" s="64">
        <v>190</v>
      </c>
      <c r="M12" s="64">
        <v>30</v>
      </c>
      <c r="N12" s="64">
        <v>189</v>
      </c>
      <c r="O12" s="64">
        <v>30</v>
      </c>
      <c r="P12" s="64">
        <v>172</v>
      </c>
      <c r="Q12" s="64">
        <v>0</v>
      </c>
      <c r="R12" s="64">
        <v>212</v>
      </c>
      <c r="S12" s="64">
        <v>30</v>
      </c>
      <c r="T12" s="65">
        <f t="shared" si="2"/>
        <v>180</v>
      </c>
      <c r="U12" s="66">
        <f t="shared" si="3"/>
        <v>191.14285714285714</v>
      </c>
      <c r="V12" s="67">
        <v>4</v>
      </c>
      <c r="W12" s="68">
        <f t="shared" si="4"/>
        <v>212</v>
      </c>
      <c r="X12" s="69">
        <f t="shared" si="5"/>
        <v>208.83333333333334</v>
      </c>
      <c r="Y12" t="s">
        <v>55</v>
      </c>
    </row>
    <row r="13" spans="1:25" ht="16.5">
      <c r="A13" s="59">
        <v>9</v>
      </c>
      <c r="B13" s="60" t="str">
        <f>квалификация!B17</f>
        <v>Белов Андрей</v>
      </c>
      <c r="C13" s="61">
        <f>квалификация!L17</f>
        <v>1265</v>
      </c>
      <c r="D13" s="62">
        <f t="shared" si="0"/>
        <v>2747</v>
      </c>
      <c r="E13" s="63">
        <f t="shared" si="1"/>
        <v>202.07692307692307</v>
      </c>
      <c r="F13" s="64">
        <v>218</v>
      </c>
      <c r="G13" s="64">
        <v>30</v>
      </c>
      <c r="H13" s="64">
        <v>152</v>
      </c>
      <c r="I13" s="64">
        <v>0</v>
      </c>
      <c r="J13" s="64">
        <v>203</v>
      </c>
      <c r="K13" s="64">
        <v>0</v>
      </c>
      <c r="L13" s="64">
        <v>189</v>
      </c>
      <c r="M13" s="64">
        <v>0</v>
      </c>
      <c r="N13" s="64">
        <v>243</v>
      </c>
      <c r="O13" s="64">
        <v>30</v>
      </c>
      <c r="P13" s="64">
        <v>174</v>
      </c>
      <c r="Q13" s="64">
        <v>30</v>
      </c>
      <c r="R13" s="64">
        <v>183</v>
      </c>
      <c r="S13" s="64">
        <v>30</v>
      </c>
      <c r="T13" s="65">
        <f t="shared" si="2"/>
        <v>120</v>
      </c>
      <c r="U13" s="66">
        <f t="shared" si="3"/>
        <v>194.57142857142858</v>
      </c>
      <c r="V13" s="67">
        <v>5</v>
      </c>
      <c r="W13" s="68">
        <f t="shared" si="4"/>
        <v>243</v>
      </c>
      <c r="X13" s="69">
        <f t="shared" si="5"/>
        <v>210.83333333333334</v>
      </c>
      <c r="Y13" t="s">
        <v>56</v>
      </c>
    </row>
    <row r="14" spans="1:25" ht="16.5">
      <c r="A14" s="59">
        <v>7</v>
      </c>
      <c r="B14" s="60" t="str">
        <f>квалификация!B21</f>
        <v>Фамин Денис</v>
      </c>
      <c r="C14" s="61">
        <f>квалификация!L21</f>
        <v>1250</v>
      </c>
      <c r="D14" s="62">
        <f t="shared" si="0"/>
        <v>2607</v>
      </c>
      <c r="E14" s="63">
        <f t="shared" si="1"/>
        <v>195.92307692307693</v>
      </c>
      <c r="F14" s="64">
        <v>200</v>
      </c>
      <c r="G14" s="64">
        <v>30</v>
      </c>
      <c r="H14" s="64">
        <v>203</v>
      </c>
      <c r="I14" s="64">
        <v>30</v>
      </c>
      <c r="J14" s="64">
        <v>136</v>
      </c>
      <c r="K14" s="64">
        <v>0</v>
      </c>
      <c r="L14" s="64">
        <v>166</v>
      </c>
      <c r="M14" s="70">
        <v>0</v>
      </c>
      <c r="N14" s="70">
        <v>191</v>
      </c>
      <c r="O14" s="70">
        <v>0</v>
      </c>
      <c r="P14" s="70">
        <v>214</v>
      </c>
      <c r="Q14" s="70">
        <v>0</v>
      </c>
      <c r="R14" s="70">
        <v>187</v>
      </c>
      <c r="S14" s="64">
        <v>0</v>
      </c>
      <c r="T14" s="65">
        <f t="shared" si="2"/>
        <v>60</v>
      </c>
      <c r="U14" s="66">
        <f t="shared" si="3"/>
        <v>185.28571428571428</v>
      </c>
      <c r="V14" s="67">
        <v>6</v>
      </c>
      <c r="W14" s="68">
        <f t="shared" si="4"/>
        <v>214</v>
      </c>
      <c r="X14" s="69">
        <f t="shared" si="5"/>
        <v>208.33333333333334</v>
      </c>
      <c r="Y14" t="s">
        <v>57</v>
      </c>
    </row>
    <row r="15" spans="1:25" ht="16.5">
      <c r="A15" s="59">
        <v>19</v>
      </c>
      <c r="B15" s="60" t="str">
        <f>квалификация!B25</f>
        <v>Тетюшев Александр</v>
      </c>
      <c r="C15" s="61">
        <v>1119</v>
      </c>
      <c r="D15" s="62">
        <f t="shared" si="0"/>
        <v>2360</v>
      </c>
      <c r="E15" s="63">
        <f t="shared" si="1"/>
        <v>179.23076923076923</v>
      </c>
      <c r="F15" s="64">
        <v>170</v>
      </c>
      <c r="G15" s="64">
        <v>0</v>
      </c>
      <c r="H15" s="64">
        <v>175</v>
      </c>
      <c r="I15" s="64">
        <v>0</v>
      </c>
      <c r="J15" s="64">
        <v>174</v>
      </c>
      <c r="K15" s="64">
        <v>0</v>
      </c>
      <c r="L15" s="64">
        <v>144</v>
      </c>
      <c r="M15" s="64">
        <v>0</v>
      </c>
      <c r="N15" s="64">
        <v>169</v>
      </c>
      <c r="O15" s="64">
        <v>0</v>
      </c>
      <c r="P15" s="64">
        <v>164</v>
      </c>
      <c r="Q15" s="64">
        <v>0</v>
      </c>
      <c r="R15" s="64">
        <v>215</v>
      </c>
      <c r="S15" s="64">
        <v>30</v>
      </c>
      <c r="T15" s="65">
        <f t="shared" si="2"/>
        <v>30</v>
      </c>
      <c r="U15" s="66">
        <f t="shared" si="3"/>
        <v>173</v>
      </c>
      <c r="V15" s="67">
        <v>7</v>
      </c>
      <c r="W15" s="68">
        <f t="shared" si="4"/>
        <v>215</v>
      </c>
      <c r="X15" s="69">
        <f t="shared" si="5"/>
        <v>186.5</v>
      </c>
      <c r="Y15" t="s">
        <v>58</v>
      </c>
    </row>
    <row r="16" spans="1:25" ht="16.5">
      <c r="A16" s="59">
        <v>13</v>
      </c>
      <c r="B16" s="60" t="str">
        <f>квалификация!B23</f>
        <v>Топольский Андрей</v>
      </c>
      <c r="C16" s="61">
        <f>квалификация!L23</f>
        <v>1154</v>
      </c>
      <c r="D16" s="62">
        <f t="shared" si="0"/>
        <v>2359</v>
      </c>
      <c r="E16" s="63">
        <f t="shared" si="1"/>
        <v>176.84615384615384</v>
      </c>
      <c r="F16" s="64">
        <v>190</v>
      </c>
      <c r="G16" s="64">
        <v>30</v>
      </c>
      <c r="H16" s="64">
        <v>146</v>
      </c>
      <c r="I16" s="64">
        <v>0</v>
      </c>
      <c r="J16" s="64">
        <v>158</v>
      </c>
      <c r="K16" s="64">
        <v>30</v>
      </c>
      <c r="L16" s="64">
        <v>189</v>
      </c>
      <c r="M16" s="64">
        <v>0</v>
      </c>
      <c r="N16" s="64">
        <v>171</v>
      </c>
      <c r="O16" s="64">
        <v>0</v>
      </c>
      <c r="P16" s="64">
        <v>145</v>
      </c>
      <c r="Q16" s="64">
        <v>0</v>
      </c>
      <c r="R16" s="64">
        <v>146</v>
      </c>
      <c r="S16" s="64">
        <v>0</v>
      </c>
      <c r="T16" s="65">
        <f t="shared" si="2"/>
        <v>60</v>
      </c>
      <c r="U16" s="66">
        <f t="shared" si="3"/>
        <v>163.57142857142858</v>
      </c>
      <c r="V16" s="67">
        <v>8</v>
      </c>
      <c r="W16" s="68">
        <f t="shared" si="4"/>
        <v>190</v>
      </c>
      <c r="X16" s="69">
        <f t="shared" si="5"/>
        <v>192.33333333333334</v>
      </c>
      <c r="Y16" t="s">
        <v>59</v>
      </c>
    </row>
    <row r="17" spans="1:24" ht="16.5">
      <c r="A17" s="59">
        <v>15</v>
      </c>
      <c r="B17" s="60" t="str">
        <f>квалификация!B29</f>
        <v>Вайнман Алексей</v>
      </c>
      <c r="C17" s="61">
        <v>1086</v>
      </c>
      <c r="D17" s="62">
        <f t="shared" si="0"/>
        <v>2342</v>
      </c>
      <c r="E17" s="63">
        <f t="shared" si="1"/>
        <v>173.23076923076923</v>
      </c>
      <c r="F17" s="64">
        <v>176</v>
      </c>
      <c r="G17" s="71">
        <v>0</v>
      </c>
      <c r="H17" s="64">
        <v>179</v>
      </c>
      <c r="I17" s="64">
        <v>30</v>
      </c>
      <c r="J17" s="64">
        <v>159</v>
      </c>
      <c r="K17" s="64">
        <v>0</v>
      </c>
      <c r="L17" s="64">
        <v>193</v>
      </c>
      <c r="M17" s="72">
        <v>30</v>
      </c>
      <c r="N17" s="72">
        <v>132</v>
      </c>
      <c r="O17" s="72">
        <v>0</v>
      </c>
      <c r="P17" s="72">
        <v>153</v>
      </c>
      <c r="Q17" s="72">
        <v>0</v>
      </c>
      <c r="R17" s="64">
        <v>174</v>
      </c>
      <c r="S17" s="64">
        <v>30</v>
      </c>
      <c r="T17" s="65">
        <f t="shared" si="2"/>
        <v>90</v>
      </c>
      <c r="U17" s="66">
        <f t="shared" si="3"/>
        <v>166.57142857142858</v>
      </c>
      <c r="V17" s="67">
        <v>9</v>
      </c>
      <c r="W17" s="68">
        <f t="shared" si="4"/>
        <v>193</v>
      </c>
      <c r="X17" s="69">
        <f t="shared" si="5"/>
        <v>181</v>
      </c>
    </row>
    <row r="18" spans="1:24" ht="16.5">
      <c r="A18" s="59">
        <v>17</v>
      </c>
      <c r="B18" s="60" t="str">
        <f>квалификация!B27</f>
        <v>Кияшкин Александр</v>
      </c>
      <c r="C18" s="61">
        <v>1100</v>
      </c>
      <c r="D18" s="62">
        <f t="shared" si="0"/>
        <v>2285</v>
      </c>
      <c r="E18" s="63">
        <f t="shared" si="1"/>
        <v>173.46153846153845</v>
      </c>
      <c r="F18" s="64">
        <v>164</v>
      </c>
      <c r="G18" s="64">
        <v>0</v>
      </c>
      <c r="H18" s="64">
        <v>187</v>
      </c>
      <c r="I18" s="64">
        <v>0</v>
      </c>
      <c r="J18" s="64">
        <v>131</v>
      </c>
      <c r="K18" s="64">
        <v>0</v>
      </c>
      <c r="L18" s="64">
        <v>173</v>
      </c>
      <c r="M18" s="64">
        <v>0</v>
      </c>
      <c r="N18" s="64">
        <v>163</v>
      </c>
      <c r="O18" s="64">
        <v>0</v>
      </c>
      <c r="P18" s="64">
        <v>207</v>
      </c>
      <c r="Q18" s="64">
        <v>30</v>
      </c>
      <c r="R18" s="64">
        <v>130</v>
      </c>
      <c r="S18" s="64">
        <v>0</v>
      </c>
      <c r="T18" s="65">
        <f t="shared" si="2"/>
        <v>30</v>
      </c>
      <c r="U18" s="66">
        <f t="shared" si="3"/>
        <v>165</v>
      </c>
      <c r="V18" s="67">
        <v>10</v>
      </c>
      <c r="W18" s="68">
        <f t="shared" si="4"/>
        <v>207</v>
      </c>
      <c r="X18" s="69">
        <f t="shared" si="5"/>
        <v>183.33333333333334</v>
      </c>
    </row>
    <row r="19" spans="1:24" ht="15">
      <c r="A19" s="125" t="s">
        <v>60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68"/>
      <c r="X19" s="73"/>
    </row>
    <row r="20" spans="1:24" ht="16.5">
      <c r="A20" s="59">
        <v>4</v>
      </c>
      <c r="B20" s="60" t="str">
        <f>квалификация!B12</f>
        <v>Марченко Петр</v>
      </c>
      <c r="C20" s="59">
        <f>квалификация!L12</f>
        <v>1375</v>
      </c>
      <c r="D20" s="62">
        <f aca="true" t="shared" si="6" ref="D20:D29">SUM(C20,F20:S20)</f>
        <v>3017</v>
      </c>
      <c r="E20" s="63">
        <f aca="true" t="shared" si="7" ref="E20:E29">SUM(C20,F20,H20,J20,L20,N20,P20,R20)/(13-COUNTBLANK(F20:S20)/2)</f>
        <v>218.23076923076923</v>
      </c>
      <c r="F20" s="64">
        <v>226</v>
      </c>
      <c r="G20" s="64">
        <v>30</v>
      </c>
      <c r="H20" s="64">
        <v>179</v>
      </c>
      <c r="I20" s="64">
        <v>0</v>
      </c>
      <c r="J20" s="64">
        <v>199</v>
      </c>
      <c r="K20" s="64">
        <v>30</v>
      </c>
      <c r="L20" s="64">
        <v>179</v>
      </c>
      <c r="M20" s="64">
        <v>30</v>
      </c>
      <c r="N20" s="64">
        <v>258</v>
      </c>
      <c r="O20" s="64">
        <v>30</v>
      </c>
      <c r="P20" s="64">
        <v>249</v>
      </c>
      <c r="Q20" s="64">
        <v>30</v>
      </c>
      <c r="R20" s="64">
        <v>172</v>
      </c>
      <c r="S20" s="64">
        <v>30</v>
      </c>
      <c r="T20" s="65">
        <f aca="true" t="shared" si="8" ref="T20:T29">SUM(G20,I20,K20,M20,S20,O20,Q20)</f>
        <v>180</v>
      </c>
      <c r="U20" s="66">
        <f aca="true" t="shared" si="9" ref="U20:U29">AVERAGE(F20,H20,J20,L20,R20,N20,P20)</f>
        <v>208.85714285714286</v>
      </c>
      <c r="V20" s="67">
        <v>1</v>
      </c>
      <c r="W20" s="68">
        <f aca="true" t="shared" si="10" ref="W20:W29">MAX(F20:S20)</f>
        <v>258</v>
      </c>
      <c r="X20" s="69">
        <f aca="true" t="shared" si="11" ref="X20:X29">C20/6</f>
        <v>229.16666666666666</v>
      </c>
    </row>
    <row r="21" spans="1:24" ht="16.5">
      <c r="A21" s="59">
        <v>2</v>
      </c>
      <c r="B21" s="60" t="str">
        <f>квалификация!B14</f>
        <v>Мисходжев Руслан</v>
      </c>
      <c r="C21" s="59">
        <f>квалификация!L14</f>
        <v>1324</v>
      </c>
      <c r="D21" s="62">
        <f t="shared" si="6"/>
        <v>2908</v>
      </c>
      <c r="E21" s="63">
        <f t="shared" si="7"/>
        <v>212.15384615384616</v>
      </c>
      <c r="F21" s="64">
        <v>200</v>
      </c>
      <c r="G21" s="64">
        <v>30</v>
      </c>
      <c r="H21" s="64">
        <v>189</v>
      </c>
      <c r="I21" s="64">
        <v>30</v>
      </c>
      <c r="J21" s="64">
        <v>184</v>
      </c>
      <c r="K21" s="64">
        <v>30</v>
      </c>
      <c r="L21" s="64">
        <v>268</v>
      </c>
      <c r="M21" s="64">
        <v>30</v>
      </c>
      <c r="N21" s="64">
        <v>236</v>
      </c>
      <c r="O21" s="64">
        <v>30</v>
      </c>
      <c r="P21" s="64">
        <v>188</v>
      </c>
      <c r="Q21" s="64">
        <v>0</v>
      </c>
      <c r="R21" s="64">
        <v>169</v>
      </c>
      <c r="S21" s="64">
        <v>0</v>
      </c>
      <c r="T21" s="65">
        <f t="shared" si="8"/>
        <v>150</v>
      </c>
      <c r="U21" s="66">
        <f t="shared" si="9"/>
        <v>204.85714285714286</v>
      </c>
      <c r="V21" s="67">
        <v>2</v>
      </c>
      <c r="W21" s="68">
        <f t="shared" si="10"/>
        <v>268</v>
      </c>
      <c r="X21" s="69">
        <f t="shared" si="11"/>
        <v>220.66666666666666</v>
      </c>
    </row>
    <row r="22" spans="1:25" ht="16.5">
      <c r="A22" s="59">
        <v>6</v>
      </c>
      <c r="B22" s="60" t="str">
        <f>квалификация!B16</f>
        <v>Вайнман Марина</v>
      </c>
      <c r="C22" s="59">
        <v>1281</v>
      </c>
      <c r="D22" s="62">
        <f t="shared" si="6"/>
        <v>2745</v>
      </c>
      <c r="E22" s="63">
        <f t="shared" si="7"/>
        <v>199.6153846153846</v>
      </c>
      <c r="F22" s="64">
        <v>213</v>
      </c>
      <c r="G22" s="64">
        <v>30</v>
      </c>
      <c r="H22" s="64">
        <v>186</v>
      </c>
      <c r="I22" s="64">
        <v>30</v>
      </c>
      <c r="J22" s="64">
        <v>198</v>
      </c>
      <c r="K22" s="64">
        <v>30</v>
      </c>
      <c r="L22" s="64">
        <v>134</v>
      </c>
      <c r="M22" s="64">
        <v>0</v>
      </c>
      <c r="N22" s="64">
        <v>202</v>
      </c>
      <c r="O22" s="64">
        <v>30</v>
      </c>
      <c r="P22" s="64">
        <v>208</v>
      </c>
      <c r="Q22" s="64">
        <v>30</v>
      </c>
      <c r="R22" s="64">
        <v>173</v>
      </c>
      <c r="S22" s="64">
        <v>0</v>
      </c>
      <c r="T22" s="65">
        <f t="shared" si="8"/>
        <v>150</v>
      </c>
      <c r="U22" s="66">
        <f t="shared" si="9"/>
        <v>187.71428571428572</v>
      </c>
      <c r="V22" s="67">
        <v>3</v>
      </c>
      <c r="W22" s="68">
        <f t="shared" si="10"/>
        <v>213</v>
      </c>
      <c r="X22" s="69">
        <f t="shared" si="11"/>
        <v>213.5</v>
      </c>
      <c r="Y22" t="s">
        <v>61</v>
      </c>
    </row>
    <row r="23" spans="1:25" ht="16.5">
      <c r="A23" s="59">
        <v>12</v>
      </c>
      <c r="B23" s="60" t="str">
        <f>квалификация!B22</f>
        <v>Гущин Александр</v>
      </c>
      <c r="C23" s="59">
        <v>1184</v>
      </c>
      <c r="D23" s="62">
        <f t="shared" si="6"/>
        <v>2659</v>
      </c>
      <c r="E23" s="63">
        <f t="shared" si="7"/>
        <v>195.30769230769232</v>
      </c>
      <c r="F23" s="64">
        <v>194</v>
      </c>
      <c r="G23" s="64">
        <v>30</v>
      </c>
      <c r="H23" s="64">
        <v>173</v>
      </c>
      <c r="I23" s="64">
        <v>0</v>
      </c>
      <c r="J23" s="64">
        <v>206</v>
      </c>
      <c r="K23" s="64">
        <v>30</v>
      </c>
      <c r="L23" s="64">
        <v>163</v>
      </c>
      <c r="M23" s="64">
        <v>0</v>
      </c>
      <c r="N23" s="64">
        <v>177</v>
      </c>
      <c r="O23" s="64">
        <v>0</v>
      </c>
      <c r="P23" s="64">
        <v>231</v>
      </c>
      <c r="Q23" s="64">
        <v>30</v>
      </c>
      <c r="R23" s="64">
        <v>211</v>
      </c>
      <c r="S23" s="64">
        <v>30</v>
      </c>
      <c r="T23" s="65">
        <f t="shared" si="8"/>
        <v>120</v>
      </c>
      <c r="U23" s="66">
        <f t="shared" si="9"/>
        <v>193.57142857142858</v>
      </c>
      <c r="V23" s="67">
        <v>4</v>
      </c>
      <c r="W23" s="68">
        <f t="shared" si="10"/>
        <v>231</v>
      </c>
      <c r="X23" s="69">
        <f t="shared" si="11"/>
        <v>197.33333333333334</v>
      </c>
      <c r="Y23" t="s">
        <v>62</v>
      </c>
    </row>
    <row r="24" spans="1:25" ht="16.5">
      <c r="A24" s="59">
        <v>10</v>
      </c>
      <c r="B24" s="60" t="str">
        <f>квалификация!B18</f>
        <v>Лихолай Алла</v>
      </c>
      <c r="C24" s="59">
        <v>1259</v>
      </c>
      <c r="D24" s="62">
        <f t="shared" si="6"/>
        <v>2652</v>
      </c>
      <c r="E24" s="63">
        <f t="shared" si="7"/>
        <v>197.07692307692307</v>
      </c>
      <c r="F24" s="64">
        <v>170</v>
      </c>
      <c r="G24" s="64">
        <v>30</v>
      </c>
      <c r="H24" s="64">
        <v>177</v>
      </c>
      <c r="I24" s="64">
        <v>0</v>
      </c>
      <c r="J24" s="64">
        <v>197</v>
      </c>
      <c r="K24" s="64">
        <v>0</v>
      </c>
      <c r="L24" s="64">
        <v>201</v>
      </c>
      <c r="M24" s="64">
        <v>30</v>
      </c>
      <c r="N24" s="64">
        <v>162</v>
      </c>
      <c r="O24" s="64">
        <v>0</v>
      </c>
      <c r="P24" s="64">
        <v>210</v>
      </c>
      <c r="Q24" s="64">
        <v>0</v>
      </c>
      <c r="R24" s="64">
        <v>186</v>
      </c>
      <c r="S24" s="64">
        <v>30</v>
      </c>
      <c r="T24" s="65">
        <f t="shared" si="8"/>
        <v>90</v>
      </c>
      <c r="U24" s="66">
        <f t="shared" si="9"/>
        <v>186.14285714285714</v>
      </c>
      <c r="V24" s="67">
        <v>5</v>
      </c>
      <c r="W24" s="68">
        <f t="shared" si="10"/>
        <v>210</v>
      </c>
      <c r="X24" s="69">
        <f t="shared" si="11"/>
        <v>209.83333333333334</v>
      </c>
      <c r="Y24" t="s">
        <v>63</v>
      </c>
    </row>
    <row r="25" spans="1:25" ht="16.5">
      <c r="A25" s="59">
        <v>8</v>
      </c>
      <c r="B25" s="60" t="str">
        <f>квалификация!B20</f>
        <v>Иванова Ольга</v>
      </c>
      <c r="C25" s="59">
        <v>1253</v>
      </c>
      <c r="D25" s="62">
        <f t="shared" si="6"/>
        <v>2534</v>
      </c>
      <c r="E25" s="63">
        <f t="shared" si="7"/>
        <v>192.6153846153846</v>
      </c>
      <c r="F25" s="64">
        <v>177</v>
      </c>
      <c r="G25" s="64">
        <v>0</v>
      </c>
      <c r="H25" s="64">
        <v>193</v>
      </c>
      <c r="I25" s="64">
        <v>30</v>
      </c>
      <c r="J25" s="64">
        <v>184</v>
      </c>
      <c r="K25" s="64">
        <v>0</v>
      </c>
      <c r="L25" s="64">
        <v>165</v>
      </c>
      <c r="M25" s="64">
        <v>0</v>
      </c>
      <c r="N25" s="64">
        <v>175</v>
      </c>
      <c r="O25" s="64">
        <v>0</v>
      </c>
      <c r="P25" s="64">
        <v>176</v>
      </c>
      <c r="Q25" s="64">
        <v>0</v>
      </c>
      <c r="R25" s="64">
        <v>181</v>
      </c>
      <c r="S25" s="64">
        <v>0</v>
      </c>
      <c r="T25" s="65">
        <f t="shared" si="8"/>
        <v>30</v>
      </c>
      <c r="U25" s="66">
        <f t="shared" si="9"/>
        <v>178.71428571428572</v>
      </c>
      <c r="V25" s="67">
        <v>6</v>
      </c>
      <c r="W25" s="68">
        <f t="shared" si="10"/>
        <v>193</v>
      </c>
      <c r="X25" s="69">
        <f t="shared" si="11"/>
        <v>208.83333333333334</v>
      </c>
      <c r="Y25" t="s">
        <v>64</v>
      </c>
    </row>
    <row r="26" spans="1:25" ht="16.5">
      <c r="A26" s="59">
        <v>18</v>
      </c>
      <c r="B26" s="60" t="str">
        <f>квалификация!B28</f>
        <v>Лаптев Вячеслав</v>
      </c>
      <c r="C26" s="59">
        <v>1087</v>
      </c>
      <c r="D26" s="62">
        <f t="shared" si="6"/>
        <v>2529</v>
      </c>
      <c r="E26" s="63">
        <f t="shared" si="7"/>
        <v>183</v>
      </c>
      <c r="F26" s="64">
        <v>203</v>
      </c>
      <c r="G26" s="64">
        <v>0</v>
      </c>
      <c r="H26" s="64">
        <v>194</v>
      </c>
      <c r="I26" s="64">
        <v>30</v>
      </c>
      <c r="J26" s="64">
        <v>208</v>
      </c>
      <c r="K26" s="64">
        <v>30</v>
      </c>
      <c r="L26" s="64">
        <v>170</v>
      </c>
      <c r="M26" s="64">
        <v>0</v>
      </c>
      <c r="N26" s="64">
        <v>175</v>
      </c>
      <c r="O26" s="64">
        <v>30</v>
      </c>
      <c r="P26" s="64">
        <v>162</v>
      </c>
      <c r="Q26" s="64">
        <v>30</v>
      </c>
      <c r="R26" s="64">
        <v>180</v>
      </c>
      <c r="S26" s="64">
        <v>30</v>
      </c>
      <c r="T26" s="65">
        <f t="shared" si="8"/>
        <v>150</v>
      </c>
      <c r="U26" s="66">
        <f t="shared" si="9"/>
        <v>184.57142857142858</v>
      </c>
      <c r="V26" s="67">
        <v>7</v>
      </c>
      <c r="W26" s="68">
        <f t="shared" si="10"/>
        <v>208</v>
      </c>
      <c r="X26" s="69">
        <f t="shared" si="11"/>
        <v>181.16666666666666</v>
      </c>
      <c r="Y26" t="s">
        <v>65</v>
      </c>
    </row>
    <row r="27" spans="1:25" ht="16.5">
      <c r="A27" s="59">
        <v>14</v>
      </c>
      <c r="B27" s="60" t="str">
        <f>квалификация!B24</f>
        <v>Анюфеева Елена</v>
      </c>
      <c r="C27" s="59">
        <v>1140</v>
      </c>
      <c r="D27" s="62">
        <f t="shared" si="6"/>
        <v>2417</v>
      </c>
      <c r="E27" s="63">
        <f t="shared" si="7"/>
        <v>183.6153846153846</v>
      </c>
      <c r="F27" s="64">
        <v>188</v>
      </c>
      <c r="G27" s="64">
        <v>0</v>
      </c>
      <c r="H27" s="64">
        <v>153</v>
      </c>
      <c r="I27" s="64">
        <v>0</v>
      </c>
      <c r="J27" s="64">
        <v>188</v>
      </c>
      <c r="K27" s="64">
        <v>0</v>
      </c>
      <c r="L27" s="64">
        <v>152</v>
      </c>
      <c r="M27" s="64">
        <v>0</v>
      </c>
      <c r="N27" s="64">
        <v>205</v>
      </c>
      <c r="O27" s="64">
        <v>0</v>
      </c>
      <c r="P27" s="74">
        <v>170</v>
      </c>
      <c r="Q27" s="64">
        <v>0</v>
      </c>
      <c r="R27" s="64">
        <v>191</v>
      </c>
      <c r="S27" s="64">
        <v>30</v>
      </c>
      <c r="T27" s="65">
        <f t="shared" si="8"/>
        <v>30</v>
      </c>
      <c r="U27" s="66">
        <f t="shared" si="9"/>
        <v>178.14285714285714</v>
      </c>
      <c r="V27" s="67">
        <v>8</v>
      </c>
      <c r="W27" s="68">
        <f t="shared" si="10"/>
        <v>205</v>
      </c>
      <c r="X27" s="69">
        <f t="shared" si="11"/>
        <v>190</v>
      </c>
      <c r="Y27" t="s">
        <v>66</v>
      </c>
    </row>
    <row r="28" spans="1:24" ht="16.5">
      <c r="A28" s="59">
        <v>20</v>
      </c>
      <c r="B28" s="60" t="str">
        <f>квалификация!B30</f>
        <v>Голубев Анатолий</v>
      </c>
      <c r="C28" s="59">
        <f>квалификация!L30</f>
        <v>1085</v>
      </c>
      <c r="D28" s="62">
        <f t="shared" si="6"/>
        <v>2357</v>
      </c>
      <c r="E28" s="63">
        <f t="shared" si="7"/>
        <v>176.69230769230768</v>
      </c>
      <c r="F28" s="64">
        <v>131</v>
      </c>
      <c r="G28" s="64">
        <v>0</v>
      </c>
      <c r="H28" s="64">
        <v>133</v>
      </c>
      <c r="I28" s="64">
        <v>0</v>
      </c>
      <c r="J28" s="64">
        <v>186</v>
      </c>
      <c r="K28" s="64">
        <v>0</v>
      </c>
      <c r="L28" s="64">
        <v>154</v>
      </c>
      <c r="M28" s="64">
        <v>30</v>
      </c>
      <c r="N28" s="64">
        <v>204</v>
      </c>
      <c r="O28" s="64">
        <v>0</v>
      </c>
      <c r="P28" s="64">
        <v>231</v>
      </c>
      <c r="Q28" s="64">
        <v>30</v>
      </c>
      <c r="R28" s="64">
        <v>173</v>
      </c>
      <c r="S28" s="64">
        <v>0</v>
      </c>
      <c r="T28" s="65">
        <f t="shared" si="8"/>
        <v>60</v>
      </c>
      <c r="U28" s="66">
        <f t="shared" si="9"/>
        <v>173.14285714285714</v>
      </c>
      <c r="V28" s="67">
        <v>9</v>
      </c>
      <c r="W28" s="68">
        <f t="shared" si="10"/>
        <v>231</v>
      </c>
      <c r="X28" s="69">
        <f t="shared" si="11"/>
        <v>180.83333333333334</v>
      </c>
    </row>
    <row r="29" spans="1:24" ht="16.5">
      <c r="A29" s="59">
        <v>16</v>
      </c>
      <c r="B29" s="60" t="str">
        <f>квалификация!B26</f>
        <v>Лявин Андрей</v>
      </c>
      <c r="C29" s="59">
        <f>квалификация!L26</f>
        <v>1104</v>
      </c>
      <c r="D29" s="62">
        <f t="shared" si="6"/>
        <v>2283</v>
      </c>
      <c r="E29" s="63">
        <f t="shared" si="7"/>
        <v>168.69230769230768</v>
      </c>
      <c r="F29" s="64">
        <v>152</v>
      </c>
      <c r="G29" s="64">
        <v>0</v>
      </c>
      <c r="H29" s="64">
        <v>145</v>
      </c>
      <c r="I29" s="64">
        <v>30</v>
      </c>
      <c r="J29" s="64">
        <v>170</v>
      </c>
      <c r="K29" s="64">
        <v>0</v>
      </c>
      <c r="L29" s="64">
        <v>156</v>
      </c>
      <c r="M29" s="64">
        <v>30</v>
      </c>
      <c r="N29" s="64">
        <v>176</v>
      </c>
      <c r="O29" s="64">
        <v>30</v>
      </c>
      <c r="P29" s="64">
        <v>139</v>
      </c>
      <c r="Q29" s="64">
        <v>0</v>
      </c>
      <c r="R29" s="64">
        <v>151</v>
      </c>
      <c r="S29" s="64">
        <v>0</v>
      </c>
      <c r="T29" s="65">
        <f t="shared" si="8"/>
        <v>90</v>
      </c>
      <c r="U29" s="66">
        <f t="shared" si="9"/>
        <v>155.57142857142858</v>
      </c>
      <c r="V29" s="67">
        <v>10</v>
      </c>
      <c r="W29" s="68">
        <f t="shared" si="10"/>
        <v>176</v>
      </c>
      <c r="X29" s="69">
        <f t="shared" si="11"/>
        <v>184</v>
      </c>
    </row>
  </sheetData>
  <sheetProtection selectLockedCells="1" selectUnlockedCells="1"/>
  <mergeCells count="11">
    <mergeCell ref="T6:T7"/>
    <mergeCell ref="U6:U7"/>
    <mergeCell ref="V6:V7"/>
    <mergeCell ref="A8:V8"/>
    <mergeCell ref="A19:V19"/>
    <mergeCell ref="A6:A7"/>
    <mergeCell ref="B6:B7"/>
    <mergeCell ref="C6:C7"/>
    <mergeCell ref="D6:D7"/>
    <mergeCell ref="E6:E7"/>
    <mergeCell ref="F6:S6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673841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5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28.00390625" style="0" customWidth="1"/>
    <col min="4" max="4" width="6.28125" style="0" customWidth="1"/>
    <col min="5" max="5" width="2.57421875" style="0" customWidth="1"/>
    <col min="6" max="6" width="25.421875" style="0" customWidth="1"/>
    <col min="7" max="7" width="2.8515625" style="0" customWidth="1"/>
    <col min="8" max="8" width="4.421875" style="0" customWidth="1"/>
    <col min="9" max="9" width="28.57421875" style="0" customWidth="1"/>
    <col min="10" max="10" width="8.421875" style="0" customWidth="1"/>
    <col min="11" max="11" width="2.00390625" style="0" customWidth="1"/>
    <col min="12" max="12" width="24.8515625" style="0" customWidth="1"/>
  </cols>
  <sheetData>
    <row r="2" spans="2:9" ht="20.25">
      <c r="B2" s="75"/>
      <c r="C2" s="75"/>
      <c r="D2" s="75"/>
      <c r="E2" s="75" t="s">
        <v>41</v>
      </c>
      <c r="F2" s="76"/>
      <c r="I2" s="2" t="s">
        <v>0</v>
      </c>
    </row>
    <row r="3" ht="14.25" customHeight="1">
      <c r="I3" s="2" t="s">
        <v>1</v>
      </c>
    </row>
    <row r="4" spans="2:12" ht="26.25">
      <c r="B4" s="75"/>
      <c r="C4" s="75"/>
      <c r="D4" s="76"/>
      <c r="E4" s="77"/>
      <c r="F4" s="76"/>
      <c r="G4" s="78"/>
      <c r="J4" s="79"/>
      <c r="K4" s="78"/>
      <c r="L4" s="78"/>
    </row>
    <row r="5" spans="4:12" ht="15.75">
      <c r="D5" s="78"/>
      <c r="E5" s="78"/>
      <c r="F5" s="78"/>
      <c r="G5" s="78"/>
      <c r="J5" s="79"/>
      <c r="K5" s="78"/>
      <c r="L5" s="78"/>
    </row>
    <row r="6" spans="3:12" ht="22.5">
      <c r="C6" s="80"/>
      <c r="D6" s="81"/>
      <c r="E6" s="81"/>
      <c r="F6" s="82" t="s">
        <v>4</v>
      </c>
      <c r="G6" s="81"/>
      <c r="H6" s="80"/>
      <c r="I6" s="80"/>
      <c r="J6" s="83"/>
      <c r="K6" s="78"/>
      <c r="L6" s="78"/>
    </row>
    <row r="7" spans="2:10" ht="18.75">
      <c r="B7" s="84"/>
      <c r="C7" s="85"/>
      <c r="D7" s="86"/>
      <c r="E7" s="86"/>
      <c r="F7" s="87" t="s">
        <v>67</v>
      </c>
      <c r="G7" s="81"/>
      <c r="H7" s="80"/>
      <c r="I7" s="80"/>
      <c r="J7" s="88"/>
    </row>
    <row r="8" spans="3:10" ht="12.75">
      <c r="C8" s="80"/>
      <c r="D8" s="80"/>
      <c r="E8" s="80"/>
      <c r="F8" s="80"/>
      <c r="G8" s="80"/>
      <c r="H8" s="80"/>
      <c r="I8" s="80"/>
      <c r="J8" s="80"/>
    </row>
    <row r="9" spans="2:12" ht="20.25">
      <c r="B9" s="75"/>
      <c r="C9" s="89" t="s">
        <v>68</v>
      </c>
      <c r="D9" s="90"/>
      <c r="E9" s="80"/>
      <c r="F9" s="80"/>
      <c r="G9" s="80"/>
      <c r="H9" s="80"/>
      <c r="I9" s="80"/>
      <c r="J9" s="81"/>
      <c r="K9" s="78"/>
      <c r="L9" s="78"/>
    </row>
    <row r="10" spans="3:12" ht="20.25">
      <c r="C10" s="89" t="s">
        <v>69</v>
      </c>
      <c r="D10" s="80"/>
      <c r="E10" s="80"/>
      <c r="F10" s="80"/>
      <c r="G10" s="80"/>
      <c r="H10" s="80"/>
      <c r="I10" s="80"/>
      <c r="J10" s="81"/>
      <c r="K10" s="78"/>
      <c r="L10" s="78"/>
    </row>
    <row r="11" spans="3:12" ht="16.5">
      <c r="C11" s="80"/>
      <c r="D11" s="80"/>
      <c r="E11" s="80"/>
      <c r="F11" s="91" t="s">
        <v>70</v>
      </c>
      <c r="G11" s="92"/>
      <c r="H11" s="80"/>
      <c r="I11" s="80"/>
      <c r="J11" s="81"/>
      <c r="K11" s="78"/>
      <c r="L11" s="78"/>
    </row>
    <row r="12" spans="3:12" ht="15.75">
      <c r="C12" s="83" t="s">
        <v>71</v>
      </c>
      <c r="D12" s="83"/>
      <c r="E12" s="83"/>
      <c r="F12" s="83"/>
      <c r="G12" s="83"/>
      <c r="H12" s="83"/>
      <c r="I12" s="83" t="s">
        <v>72</v>
      </c>
      <c r="J12" s="81"/>
      <c r="K12" s="78"/>
      <c r="L12" s="78"/>
    </row>
    <row r="13" spans="2:12" ht="18.75">
      <c r="B13" s="93"/>
      <c r="C13" s="86"/>
      <c r="D13" s="86"/>
      <c r="E13" s="86"/>
      <c r="F13" s="87"/>
      <c r="G13" s="81"/>
      <c r="H13" s="81"/>
      <c r="I13" s="81"/>
      <c r="J13" s="81"/>
      <c r="K13" s="78"/>
      <c r="L13" s="78"/>
    </row>
    <row r="14" spans="2:12" ht="18.75">
      <c r="B14" s="93">
        <v>5</v>
      </c>
      <c r="C14" s="94"/>
      <c r="D14" s="95"/>
      <c r="E14" s="95"/>
      <c r="F14" s="96"/>
      <c r="G14" s="96"/>
      <c r="H14" s="87">
        <v>7</v>
      </c>
      <c r="I14" s="94"/>
      <c r="J14" s="95"/>
      <c r="K14" s="97"/>
      <c r="L14" s="98"/>
    </row>
    <row r="15" spans="2:12" ht="20.25">
      <c r="B15" s="99"/>
      <c r="C15" s="100" t="s">
        <v>73</v>
      </c>
      <c r="D15" s="95">
        <v>189</v>
      </c>
      <c r="E15" s="95"/>
      <c r="F15" s="81"/>
      <c r="G15" s="81"/>
      <c r="H15" s="101"/>
      <c r="I15" s="94" t="s">
        <v>74</v>
      </c>
      <c r="J15" s="95">
        <v>199</v>
      </c>
      <c r="K15" s="97"/>
      <c r="L15" s="78"/>
    </row>
    <row r="16" spans="2:12" ht="18.75">
      <c r="B16" s="102"/>
      <c r="C16" s="94"/>
      <c r="D16" s="103"/>
      <c r="E16" s="103"/>
      <c r="F16" s="94"/>
      <c r="G16" s="95"/>
      <c r="H16" s="86"/>
      <c r="I16" s="94"/>
      <c r="J16" s="103"/>
      <c r="K16" s="104"/>
      <c r="L16" s="105"/>
    </row>
    <row r="17" spans="2:12" ht="18.75">
      <c r="B17" s="102"/>
      <c r="C17" s="95"/>
      <c r="D17" s="95"/>
      <c r="E17" s="106"/>
      <c r="F17" s="94" t="s">
        <v>75</v>
      </c>
      <c r="G17" s="81"/>
      <c r="H17" s="86"/>
      <c r="I17" s="95"/>
      <c r="J17" s="95"/>
      <c r="K17" s="107"/>
      <c r="L17" s="94" t="s">
        <v>74</v>
      </c>
    </row>
    <row r="18" spans="2:12" ht="18.75">
      <c r="B18" s="102"/>
      <c r="C18" s="95"/>
      <c r="D18" s="95"/>
      <c r="E18" s="96"/>
      <c r="F18" s="94"/>
      <c r="G18" s="81"/>
      <c r="H18" s="86"/>
      <c r="I18" s="95"/>
      <c r="J18" s="95"/>
      <c r="K18" s="98"/>
      <c r="L18" s="105"/>
    </row>
    <row r="19" spans="2:12" ht="18.75">
      <c r="B19" s="102">
        <v>6</v>
      </c>
      <c r="C19" s="94"/>
      <c r="D19" s="81"/>
      <c r="E19" s="81"/>
      <c r="F19" s="81"/>
      <c r="G19" s="81"/>
      <c r="H19" s="86">
        <v>8</v>
      </c>
      <c r="I19" s="94"/>
      <c r="J19" s="81"/>
      <c r="K19" s="78"/>
      <c r="L19" s="78"/>
    </row>
    <row r="20" spans="2:12" ht="18.75">
      <c r="B20" s="99"/>
      <c r="C20" s="94" t="s">
        <v>75</v>
      </c>
      <c r="D20" s="96">
        <v>223</v>
      </c>
      <c r="E20" s="83"/>
      <c r="F20" s="81"/>
      <c r="G20" s="81"/>
      <c r="H20" s="101"/>
      <c r="I20" s="94" t="s">
        <v>76</v>
      </c>
      <c r="J20" s="96">
        <v>184</v>
      </c>
      <c r="K20" s="108"/>
      <c r="L20" s="78"/>
    </row>
    <row r="21" spans="2:12" ht="18.75">
      <c r="B21" s="102"/>
      <c r="C21" s="109"/>
      <c r="D21" s="83"/>
      <c r="E21" s="83"/>
      <c r="F21" s="81"/>
      <c r="G21" s="81"/>
      <c r="H21" s="86"/>
      <c r="I21" s="94"/>
      <c r="J21" s="81"/>
      <c r="K21" s="78"/>
      <c r="L21" s="78"/>
    </row>
    <row r="22" spans="2:12" ht="18">
      <c r="B22" s="102"/>
      <c r="C22" s="102"/>
      <c r="D22" s="78"/>
      <c r="E22" s="78"/>
      <c r="F22" s="78"/>
      <c r="G22" s="78"/>
      <c r="H22" s="78"/>
      <c r="I22" s="78"/>
      <c r="J22" s="78"/>
      <c r="K22" s="78"/>
      <c r="L22" s="78"/>
    </row>
    <row r="23" ht="12.75">
      <c r="C23" s="78" t="s">
        <v>77</v>
      </c>
    </row>
    <row r="24" spans="3:9" ht="12.75">
      <c r="C24" s="78" t="s">
        <v>78</v>
      </c>
      <c r="G24" s="78"/>
      <c r="H24" s="78"/>
      <c r="I24" s="78"/>
    </row>
    <row r="25" ht="12.75">
      <c r="C25" s="78" t="s">
        <v>79</v>
      </c>
    </row>
  </sheetData>
  <sheetProtection selectLockedCells="1" selectUnlockedCells="1"/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6738402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K37"/>
  <sheetViews>
    <sheetView zoomScalePageLayoutView="0" workbookViewId="0" topLeftCell="A19">
      <selection activeCell="H43" sqref="H43"/>
    </sheetView>
  </sheetViews>
  <sheetFormatPr defaultColWidth="11.57421875" defaultRowHeight="12.75"/>
  <sheetData>
    <row r="2" spans="1:6" ht="12.75">
      <c r="A2" s="126" t="s">
        <v>80</v>
      </c>
      <c r="B2" s="126"/>
      <c r="C2" s="126"/>
      <c r="D2" s="126"/>
      <c r="E2" s="126"/>
      <c r="F2" s="126"/>
    </row>
    <row r="3" spans="1:6" ht="16.5">
      <c r="A3" s="110" t="s">
        <v>8</v>
      </c>
      <c r="B3" s="111">
        <v>3</v>
      </c>
      <c r="C3" s="111">
        <v>4</v>
      </c>
      <c r="D3" s="111">
        <v>5</v>
      </c>
      <c r="E3" s="111">
        <v>6</v>
      </c>
      <c r="F3" s="111">
        <v>7</v>
      </c>
    </row>
    <row r="4" spans="1:6" ht="16.5">
      <c r="A4" s="110"/>
      <c r="B4" s="112"/>
      <c r="C4" s="112"/>
      <c r="D4" s="112"/>
      <c r="E4" s="112"/>
      <c r="F4" s="112"/>
    </row>
    <row r="5" spans="1:11" ht="18">
      <c r="A5" s="111">
        <v>1</v>
      </c>
      <c r="B5" s="111" t="s">
        <v>81</v>
      </c>
      <c r="C5" s="111" t="s">
        <v>82</v>
      </c>
      <c r="D5" s="111" t="s">
        <v>83</v>
      </c>
      <c r="E5" s="111" t="s">
        <v>84</v>
      </c>
      <c r="F5" s="111" t="s">
        <v>85</v>
      </c>
      <c r="H5" s="113"/>
      <c r="I5" s="113"/>
      <c r="K5" s="114"/>
    </row>
    <row r="6" spans="1:11" ht="16.5">
      <c r="A6" s="112"/>
      <c r="B6" s="112"/>
      <c r="C6" s="112"/>
      <c r="D6" s="112"/>
      <c r="E6" s="112"/>
      <c r="F6" s="112"/>
      <c r="K6" s="79"/>
    </row>
    <row r="7" spans="1:11" ht="16.5">
      <c r="A7" s="111">
        <v>2</v>
      </c>
      <c r="B7" s="111" t="s">
        <v>86</v>
      </c>
      <c r="C7" s="111" t="s">
        <v>87</v>
      </c>
      <c r="D7" s="111" t="s">
        <v>88</v>
      </c>
      <c r="E7" s="111" t="s">
        <v>89</v>
      </c>
      <c r="F7" s="111" t="s">
        <v>90</v>
      </c>
      <c r="K7" s="79"/>
    </row>
    <row r="8" spans="1:11" ht="16.5">
      <c r="A8" s="112"/>
      <c r="B8" s="112"/>
      <c r="C8" s="112"/>
      <c r="D8" s="112"/>
      <c r="E8" s="112"/>
      <c r="F8" s="112"/>
      <c r="K8" s="79"/>
    </row>
    <row r="9" spans="1:11" ht="16.5">
      <c r="A9" s="111">
        <v>3</v>
      </c>
      <c r="B9" s="111" t="s">
        <v>91</v>
      </c>
      <c r="C9" s="111" t="s">
        <v>92</v>
      </c>
      <c r="D9" s="111" t="s">
        <v>93</v>
      </c>
      <c r="E9" s="111" t="s">
        <v>94</v>
      </c>
      <c r="F9" s="111" t="s">
        <v>95</v>
      </c>
      <c r="K9" s="79"/>
    </row>
    <row r="10" spans="1:11" ht="16.5">
      <c r="A10" s="112"/>
      <c r="B10" s="112"/>
      <c r="C10" s="112"/>
      <c r="D10" s="112"/>
      <c r="E10" s="112"/>
      <c r="F10" s="112"/>
      <c r="K10" s="79"/>
    </row>
    <row r="11" spans="1:11" ht="16.5">
      <c r="A11" s="111">
        <v>4</v>
      </c>
      <c r="B11" s="111" t="s">
        <v>96</v>
      </c>
      <c r="C11" s="111" t="s">
        <v>97</v>
      </c>
      <c r="D11" s="111" t="s">
        <v>98</v>
      </c>
      <c r="E11" s="111" t="s">
        <v>99</v>
      </c>
      <c r="F11" s="111" t="s">
        <v>100</v>
      </c>
      <c r="K11" s="79"/>
    </row>
    <row r="12" spans="1:11" ht="16.5">
      <c r="A12" s="112"/>
      <c r="B12" s="112"/>
      <c r="C12" s="112"/>
      <c r="D12" s="112"/>
      <c r="E12" s="112"/>
      <c r="F12" s="112"/>
      <c r="K12" s="79"/>
    </row>
    <row r="13" spans="1:11" ht="16.5">
      <c r="A13" s="111">
        <v>5</v>
      </c>
      <c r="B13" s="111" t="s">
        <v>101</v>
      </c>
      <c r="C13" s="111" t="s">
        <v>102</v>
      </c>
      <c r="D13" s="111" t="s">
        <v>103</v>
      </c>
      <c r="E13" s="111" t="s">
        <v>104</v>
      </c>
      <c r="F13" s="111" t="s">
        <v>105</v>
      </c>
      <c r="K13" s="79"/>
    </row>
    <row r="14" spans="1:11" ht="16.5">
      <c r="A14" s="112"/>
      <c r="B14" s="112"/>
      <c r="C14" s="112"/>
      <c r="D14" s="112"/>
      <c r="E14" s="112"/>
      <c r="F14" s="112"/>
      <c r="K14" s="79"/>
    </row>
    <row r="15" spans="1:11" ht="16.5">
      <c r="A15" s="111">
        <v>6</v>
      </c>
      <c r="B15" s="111" t="s">
        <v>106</v>
      </c>
      <c r="C15" s="111" t="s">
        <v>107</v>
      </c>
      <c r="D15" s="111" t="s">
        <v>108</v>
      </c>
      <c r="E15" s="111" t="s">
        <v>109</v>
      </c>
      <c r="F15" s="111" t="s">
        <v>110</v>
      </c>
      <c r="K15" s="79"/>
    </row>
    <row r="16" spans="1:6" ht="16.5">
      <c r="A16" s="112"/>
      <c r="B16" s="112"/>
      <c r="C16" s="112"/>
      <c r="D16" s="112"/>
      <c r="E16" s="112"/>
      <c r="F16" s="112"/>
    </row>
    <row r="17" spans="1:6" ht="16.5">
      <c r="A17" s="111">
        <v>7</v>
      </c>
      <c r="B17" s="111" t="s">
        <v>111</v>
      </c>
      <c r="C17" s="115" t="s">
        <v>112</v>
      </c>
      <c r="D17" s="111" t="s">
        <v>113</v>
      </c>
      <c r="E17" s="111" t="s">
        <v>114</v>
      </c>
      <c r="F17" s="111" t="s">
        <v>115</v>
      </c>
    </row>
    <row r="18" spans="1:6" ht="16.5">
      <c r="A18" s="112"/>
      <c r="B18" s="112"/>
      <c r="C18" s="112"/>
      <c r="D18" s="112"/>
      <c r="E18" s="112"/>
      <c r="F18" s="112"/>
    </row>
    <row r="21" spans="1:6" ht="12.75">
      <c r="A21" s="126" t="s">
        <v>80</v>
      </c>
      <c r="B21" s="126"/>
      <c r="C21" s="126"/>
      <c r="D21" s="126"/>
      <c r="E21" s="126"/>
      <c r="F21" s="126"/>
    </row>
    <row r="22" spans="1:6" ht="16.5">
      <c r="A22" s="110" t="s">
        <v>8</v>
      </c>
      <c r="B22" s="111">
        <v>8</v>
      </c>
      <c r="C22" s="111">
        <v>9</v>
      </c>
      <c r="D22" s="111">
        <v>10</v>
      </c>
      <c r="E22" s="111">
        <v>11</v>
      </c>
      <c r="F22" s="111">
        <v>12</v>
      </c>
    </row>
    <row r="23" spans="1:11" ht="16.5">
      <c r="A23" s="110"/>
      <c r="B23" s="112"/>
      <c r="C23" s="112"/>
      <c r="D23" s="112"/>
      <c r="E23" s="112"/>
      <c r="F23" s="112"/>
      <c r="K23" s="114"/>
    </row>
    <row r="24" spans="1:11" ht="16.5">
      <c r="A24" s="111">
        <v>1</v>
      </c>
      <c r="B24" s="111" t="s">
        <v>116</v>
      </c>
      <c r="C24" s="111" t="s">
        <v>117</v>
      </c>
      <c r="D24" s="111" t="s">
        <v>118</v>
      </c>
      <c r="E24" s="111" t="s">
        <v>119</v>
      </c>
      <c r="F24" s="111" t="s">
        <v>120</v>
      </c>
      <c r="K24" s="79"/>
    </row>
    <row r="25" spans="1:11" ht="16.5">
      <c r="A25" s="112"/>
      <c r="B25" s="112"/>
      <c r="C25" s="112"/>
      <c r="D25" s="112"/>
      <c r="E25" s="112"/>
      <c r="F25" s="112"/>
      <c r="K25" s="79"/>
    </row>
    <row r="26" spans="1:11" ht="16.5">
      <c r="A26" s="111">
        <v>2</v>
      </c>
      <c r="B26" s="111" t="s">
        <v>121</v>
      </c>
      <c r="C26" s="111" t="s">
        <v>122</v>
      </c>
      <c r="D26" s="111" t="s">
        <v>123</v>
      </c>
      <c r="E26" s="111" t="s">
        <v>124</v>
      </c>
      <c r="F26" s="111" t="s">
        <v>125</v>
      </c>
      <c r="K26" s="79"/>
    </row>
    <row r="27" spans="1:11" ht="16.5">
      <c r="A27" s="112"/>
      <c r="B27" s="112"/>
      <c r="C27" s="112"/>
      <c r="D27" s="112"/>
      <c r="E27" s="112"/>
      <c r="F27" s="112"/>
      <c r="K27" s="79"/>
    </row>
    <row r="28" spans="1:11" ht="16.5">
      <c r="A28" s="111">
        <v>3</v>
      </c>
      <c r="B28" s="111" t="s">
        <v>126</v>
      </c>
      <c r="C28" s="111" t="s">
        <v>127</v>
      </c>
      <c r="D28" s="111" t="s">
        <v>128</v>
      </c>
      <c r="E28" s="111" t="s">
        <v>129</v>
      </c>
      <c r="F28" s="111" t="s">
        <v>130</v>
      </c>
      <c r="K28" s="79"/>
    </row>
    <row r="29" spans="1:11" ht="16.5">
      <c r="A29" s="112"/>
      <c r="B29" s="112"/>
      <c r="C29" s="112"/>
      <c r="D29" s="112"/>
      <c r="E29" s="112"/>
      <c r="F29" s="112"/>
      <c r="K29" s="79"/>
    </row>
    <row r="30" spans="1:11" ht="16.5">
      <c r="A30" s="111">
        <v>4</v>
      </c>
      <c r="B30" s="111" t="s">
        <v>131</v>
      </c>
      <c r="C30" s="111" t="s">
        <v>132</v>
      </c>
      <c r="D30" s="111" t="s">
        <v>133</v>
      </c>
      <c r="E30" s="111" t="s">
        <v>134</v>
      </c>
      <c r="F30" s="111" t="s">
        <v>135</v>
      </c>
      <c r="K30" s="79"/>
    </row>
    <row r="31" spans="1:11" ht="16.5">
      <c r="A31" s="112"/>
      <c r="B31" s="112"/>
      <c r="C31" s="112"/>
      <c r="D31" s="112"/>
      <c r="E31" s="112"/>
      <c r="F31" s="112"/>
      <c r="K31" s="79"/>
    </row>
    <row r="32" spans="1:11" ht="16.5">
      <c r="A32" s="111">
        <v>5</v>
      </c>
      <c r="B32" s="111" t="s">
        <v>136</v>
      </c>
      <c r="C32" s="111" t="s">
        <v>137</v>
      </c>
      <c r="D32" s="111" t="s">
        <v>138</v>
      </c>
      <c r="E32" s="111" t="s">
        <v>139</v>
      </c>
      <c r="F32" s="111" t="s">
        <v>140</v>
      </c>
      <c r="K32" s="79"/>
    </row>
    <row r="33" spans="1:11" ht="16.5">
      <c r="A33" s="112"/>
      <c r="B33" s="112"/>
      <c r="C33" s="112"/>
      <c r="D33" s="112"/>
      <c r="E33" s="112"/>
      <c r="F33" s="112"/>
      <c r="K33" s="79"/>
    </row>
    <row r="34" spans="1:6" ht="16.5">
      <c r="A34" s="111">
        <v>6</v>
      </c>
      <c r="B34" s="111" t="s">
        <v>141</v>
      </c>
      <c r="C34" s="111" t="s">
        <v>142</v>
      </c>
      <c r="D34" s="111" t="s">
        <v>143</v>
      </c>
      <c r="E34" s="111" t="s">
        <v>144</v>
      </c>
      <c r="F34" s="111" t="s">
        <v>145</v>
      </c>
    </row>
    <row r="35" spans="1:6" ht="16.5">
      <c r="A35" s="112"/>
      <c r="B35" s="112"/>
      <c r="C35" s="112"/>
      <c r="D35" s="112"/>
      <c r="E35" s="112"/>
      <c r="F35" s="112"/>
    </row>
    <row r="36" spans="1:6" ht="16.5">
      <c r="A36" s="111">
        <v>7</v>
      </c>
      <c r="B36" s="111" t="s">
        <v>146</v>
      </c>
      <c r="C36" s="111" t="s">
        <v>147</v>
      </c>
      <c r="D36" s="111" t="s">
        <v>148</v>
      </c>
      <c r="E36" s="111" t="s">
        <v>149</v>
      </c>
      <c r="F36" s="111" t="s">
        <v>150</v>
      </c>
    </row>
    <row r="37" spans="1:6" ht="16.5">
      <c r="A37" s="112"/>
      <c r="B37" s="112"/>
      <c r="C37" s="112"/>
      <c r="D37" s="112"/>
      <c r="E37" s="112"/>
      <c r="F37" s="112"/>
    </row>
  </sheetData>
  <sheetProtection selectLockedCells="1" selectUnlockedCells="1"/>
  <mergeCells count="2">
    <mergeCell ref="A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2018-09-26T06:11:04Z</dcterms:created>
  <dcterms:modified xsi:type="dcterms:W3CDTF">2018-09-26T06:11:07Z</dcterms:modified>
  <cp:category/>
  <cp:version/>
  <cp:contentType/>
  <cp:contentStatus/>
</cp:coreProperties>
</file>