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7" activeTab="2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<sst xmlns="http://schemas.openxmlformats.org/spreadsheetml/2006/main" count="185" uniqueCount="160">
  <si>
    <t>Федерация боулинга</t>
  </si>
  <si>
    <t>Волгоградской  области</t>
  </si>
  <si>
    <t>Таблица результатов Открытого Чемпионата Волгоградской обл. 2017</t>
  </si>
  <si>
    <t>Открытый Чемпионат Волгоградской области по боулингу 2018г.</t>
  </si>
  <si>
    <t>3 этап</t>
  </si>
  <si>
    <t>17 марта 2018г.</t>
  </si>
  <si>
    <t>№</t>
  </si>
  <si>
    <t>Ф.И.О.</t>
  </si>
  <si>
    <t>итого</t>
  </si>
  <si>
    <t>сред.</t>
  </si>
  <si>
    <t>макс.</t>
  </si>
  <si>
    <t>разн.</t>
  </si>
  <si>
    <t>место</t>
  </si>
  <si>
    <t xml:space="preserve"> </t>
  </si>
  <si>
    <t>Раунд Робин</t>
  </si>
  <si>
    <t>17 марта 2018г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</si>
  <si>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</si>
  <si>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</si>
  <si>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</si>
  <si>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</si>
  <si>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</si>
  <si>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</si>
  <si>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</si>
  <si>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</si>
  <si>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</si>
  <si>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</si>
  <si>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</si>
  <si>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3 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</si>
  <si>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</si>
  <si>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</si>
  <si>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</si>
  <si>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</si>
  <si>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>Вайнман Алексей</t>
  </si>
  <si>
    <t>Егозарьян Артур</t>
  </si>
  <si>
    <t>Вайнман Марина</t>
  </si>
  <si>
    <t>Мисходжев Руслан</t>
  </si>
  <si>
    <t>Анипко Александр</t>
  </si>
  <si>
    <t>Кияшкин Александр</t>
  </si>
  <si>
    <t>Поляков Александр</t>
  </si>
  <si>
    <t>Белов Андрей</t>
  </si>
  <si>
    <t>Лихолай Алла</t>
  </si>
  <si>
    <t>Иванова Ольга</t>
  </si>
  <si>
    <t>Лявин Андрей</t>
  </si>
  <si>
    <t>Лазарев Сергей</t>
  </si>
  <si>
    <t>Лаптев Вячеслав</t>
  </si>
  <si>
    <t>Хожамуратова Роза</t>
  </si>
  <si>
    <t>Гущин Александр</t>
  </si>
  <si>
    <t>Безотосный Алексей</t>
  </si>
  <si>
    <t>Тарапатин Василий</t>
  </si>
  <si>
    <t>Карпов Сергей</t>
  </si>
  <si>
    <t>Марченко Петр</t>
  </si>
  <si>
    <t>Рычагов Максим</t>
  </si>
  <si>
    <t>Фамин Денис</t>
  </si>
  <si>
    <t>Сажнева Наталья</t>
  </si>
  <si>
    <t>Руденко Сергей</t>
  </si>
  <si>
    <t>Калачев Петр</t>
  </si>
  <si>
    <t>Смирнов Павел</t>
  </si>
  <si>
    <t>Беляков Александр</t>
  </si>
  <si>
    <t>Тихонов Константин</t>
  </si>
  <si>
    <t>Хохлов Сергей</t>
  </si>
  <si>
    <t>Новикова Кристина</t>
  </si>
  <si>
    <t>Мезинов Антон</t>
  </si>
  <si>
    <t>Тетюшев Александр</t>
  </si>
  <si>
    <t>дорожки</t>
  </si>
  <si>
    <t>игры</t>
  </si>
  <si>
    <t>19—11</t>
  </si>
  <si>
    <t>13—1</t>
  </si>
  <si>
    <t>17—5</t>
  </si>
  <si>
    <t>9—3</t>
  </si>
  <si>
    <t>15—7</t>
  </si>
  <si>
    <t>1—1</t>
  </si>
  <si>
    <t>3—2</t>
  </si>
  <si>
    <t>7—3</t>
  </si>
  <si>
    <t>17—11</t>
  </si>
  <si>
    <t>13—9</t>
  </si>
  <si>
    <t>19—15</t>
  </si>
  <si>
    <t>5—1</t>
  </si>
  <si>
    <t>5—3</t>
  </si>
  <si>
    <t>7—4</t>
  </si>
  <si>
    <t>17—9</t>
  </si>
  <si>
    <t>19—5</t>
  </si>
  <si>
    <t>15—3</t>
  </si>
  <si>
    <t>7—1</t>
  </si>
  <si>
    <t>13—11</t>
  </si>
  <si>
    <t>9—5</t>
  </si>
  <si>
    <t>11—6</t>
  </si>
  <si>
    <t>15—5</t>
  </si>
  <si>
    <t>9—7</t>
  </si>
  <si>
    <t>11—1</t>
  </si>
  <si>
    <t>19—13</t>
  </si>
  <si>
    <t>17—3</t>
  </si>
  <si>
    <t>13—7</t>
  </si>
  <si>
    <t>15—8</t>
  </si>
  <si>
    <t>19—1</t>
  </si>
  <si>
    <t>13—3</t>
  </si>
  <si>
    <t>17—7</t>
  </si>
  <si>
    <t>11—5</t>
  </si>
  <si>
    <t>15—9</t>
  </si>
  <si>
    <t>19—10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</si>
  <si>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</si>
  <si>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</si>
  <si>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</si>
  <si>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</si>
  <si>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</si>
  <si>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</si>
  <si>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</si>
  <si>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</si>
  <si>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</si>
  <si>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</si>
  <si>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2—1</t>
  </si>
  <si>
    <t>20—12</t>
  </si>
  <si>
    <t>14—2</t>
  </si>
  <si>
    <t>18—6</t>
  </si>
  <si>
    <t>10—4</t>
  </si>
  <si>
    <t>16—8</t>
  </si>
  <si>
    <t>4—2</t>
  </si>
  <si>
    <t>6—3</t>
  </si>
  <si>
    <t>8—4</t>
  </si>
  <si>
    <t>18—12</t>
  </si>
  <si>
    <t>14—10</t>
  </si>
  <si>
    <t>20—16</t>
  </si>
  <si>
    <t>6—2</t>
  </si>
  <si>
    <t>10—5</t>
  </si>
  <si>
    <t>18—10</t>
  </si>
  <si>
    <t>20—6</t>
  </si>
  <si>
    <t>16—4</t>
  </si>
  <si>
    <t>8—2</t>
  </si>
  <si>
    <t>14—12</t>
  </si>
  <si>
    <t>12—6</t>
  </si>
  <si>
    <t>14—7</t>
  </si>
  <si>
    <t>16—6</t>
  </si>
  <si>
    <t>10—8</t>
  </si>
  <si>
    <t>12—2</t>
  </si>
  <si>
    <t>20—14</t>
  </si>
  <si>
    <t>18—4</t>
  </si>
  <si>
    <t>18—9</t>
  </si>
  <si>
    <t>20—2</t>
  </si>
  <si>
    <t>14—4</t>
  </si>
  <si>
    <t>18—8</t>
  </si>
  <si>
    <t>16—10</t>
  </si>
  <si>
    <t>20—10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</si>
  <si>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</si>
  <si>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</si>
  <si>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</si>
  <si>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</si>
  <si>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</si>
  <si>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</si>
  <si>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</si>
  <si>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</si>
  <si>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20—18</t>
  </si>
  <si>
    <t>Мясникова Наталья</t>
  </si>
  <si>
    <t>Антюфеева Елена</t>
  </si>
  <si>
    <t>Марченко</t>
  </si>
  <si>
    <t>3 место      Марченко</t>
  </si>
  <si>
    <t>Белов</t>
  </si>
  <si>
    <t xml:space="preserve">1 место    Белов  </t>
  </si>
  <si>
    <t>2 место      Мисходжев</t>
  </si>
  <si>
    <t>Открытый чемпионат Волгоградской области по боулингу 2018 г.</t>
  </si>
  <si>
    <t>158 / Х 9</t>
  </si>
  <si>
    <t>158 / Х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</si>
</sst>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7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3" borderId="11" xfId="52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12" fillId="33" borderId="12" xfId="52" applyFont="1" applyFill="1" applyBorder="1" applyAlignment="1">
      <alignment horizontal="center"/>
      <protection/>
    </xf>
    <xf numFmtId="0" fontId="11" fillId="35" borderId="13" xfId="0" applyFont="1" applyFill="1" applyBorder="1" applyAlignment="1">
      <alignment horizontal="left"/>
    </xf>
    <xf numFmtId="0" fontId="11" fillId="35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0" fontId="17" fillId="36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35" borderId="11" xfId="52" applyFont="1" applyFill="1" applyBorder="1" applyProtection="1">
      <alignment/>
      <protection locked="0"/>
    </xf>
    <xf numFmtId="0" fontId="23" fillId="0" borderId="11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" fontId="25" fillId="35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25" fillId="35" borderId="17" xfId="0" applyNumberFormat="1" applyFont="1" applyFill="1" applyBorder="1" applyAlignment="1">
      <alignment horizontal="center"/>
    </xf>
    <xf numFmtId="1" fontId="25" fillId="35" borderId="0" xfId="0" applyNumberFormat="1" applyFont="1" applyFill="1" applyBorder="1" applyAlignment="1">
      <alignment horizontal="center"/>
    </xf>
    <xf numFmtId="1" fontId="25" fillId="35" borderId="18" xfId="0" applyNumberFormat="1" applyFont="1" applyFill="1" applyBorder="1" applyAlignment="1">
      <alignment horizontal="center"/>
    </xf>
    <xf numFmtId="1" fontId="27" fillId="35" borderId="1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165" fontId="8" fillId="0" borderId="0" xfId="0" applyNumberFormat="1" applyFont="1" applyAlignment="1">
      <alignment/>
    </xf>
    <xf numFmtId="165" fontId="37" fillId="0" borderId="20" xfId="0" applyNumberFormat="1" applyFont="1" applyBorder="1" applyAlignment="1">
      <alignment horizontal="center"/>
    </xf>
    <xf numFmtId="0" fontId="32" fillId="0" borderId="11" xfId="52" applyFont="1" applyFill="1" applyBorder="1" applyProtection="1">
      <alignment/>
      <protection locked="0"/>
    </xf>
    <xf numFmtId="0" fontId="0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/>
    </xf>
    <xf numFmtId="1" fontId="26" fillId="36" borderId="11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164" fontId="55" fillId="37" borderId="11" xfId="0" applyNumberFormat="1" applyFont="1" applyFill="1" applyBorder="1" applyAlignment="1">
      <alignment horizontal="center" vertical="center"/>
    </xf>
    <xf numFmtId="1" fontId="55" fillId="37" borderId="11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164" fontId="55" fillId="35" borderId="11" xfId="0" applyNumberFormat="1" applyFont="1" applyFill="1" applyBorder="1" applyAlignment="1">
      <alignment horizontal="center" vertical="center"/>
    </xf>
    <xf numFmtId="1" fontId="55" fillId="35" borderId="11" xfId="0" applyNumberFormat="1" applyFont="1" applyFill="1" applyBorder="1" applyAlignment="1">
      <alignment horizontal="center" vertical="center"/>
    </xf>
    <xf numFmtId="0" fontId="55" fillId="7" borderId="22" xfId="0" applyFont="1" applyFill="1" applyBorder="1" applyAlignment="1">
      <alignment horizontal="left"/>
    </xf>
    <xf numFmtId="0" fontId="55" fillId="37" borderId="22" xfId="0" applyFont="1" applyFill="1" applyBorder="1" applyAlignment="1" applyProtection="1">
      <alignment/>
      <protection locked="0"/>
    </xf>
    <xf numFmtId="0" fontId="55" fillId="38" borderId="22" xfId="0" applyFont="1" applyFill="1" applyBorder="1" applyAlignment="1">
      <alignment/>
    </xf>
    <xf numFmtId="0" fontId="55" fillId="38" borderId="22" xfId="0" applyFont="1" applyFill="1" applyBorder="1" applyAlignment="1">
      <alignment horizontal="left"/>
    </xf>
    <xf numFmtId="0" fontId="55" fillId="38" borderId="23" xfId="0" applyFont="1" applyFill="1" applyBorder="1" applyAlignment="1">
      <alignment horizontal="left"/>
    </xf>
    <xf numFmtId="0" fontId="55" fillId="38" borderId="0" xfId="0" applyFont="1" applyFill="1" applyBorder="1" applyAlignment="1">
      <alignment horizontal="left"/>
    </xf>
    <xf numFmtId="0" fontId="55" fillId="38" borderId="24" xfId="0" applyFont="1" applyFill="1" applyBorder="1" applyAlignment="1">
      <alignment horizontal="left"/>
    </xf>
    <xf numFmtId="0" fontId="74" fillId="35" borderId="17" xfId="0" applyFont="1" applyFill="1" applyBorder="1" applyAlignment="1">
      <alignment horizontal="center"/>
    </xf>
    <xf numFmtId="0" fontId="74" fillId="34" borderId="17" xfId="0" applyFont="1" applyFill="1" applyBorder="1" applyAlignment="1">
      <alignment horizontal="center"/>
    </xf>
    <xf numFmtId="0" fontId="74" fillId="34" borderId="19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23" fillId="39" borderId="11" xfId="52" applyFont="1" applyFill="1" applyBorder="1" applyProtection="1">
      <alignment/>
      <protection locked="0"/>
    </xf>
    <xf numFmtId="0" fontId="25" fillId="40" borderId="11" xfId="0" applyFont="1" applyFill="1" applyBorder="1" applyAlignment="1">
      <alignment horizontal="center"/>
    </xf>
    <xf numFmtId="1" fontId="25" fillId="40" borderId="11" xfId="0" applyNumberFormat="1" applyFont="1" applyFill="1" applyBorder="1" applyAlignment="1">
      <alignment horizontal="center"/>
    </xf>
    <xf numFmtId="2" fontId="12" fillId="40" borderId="11" xfId="0" applyNumberFormat="1" applyFont="1" applyFill="1" applyBorder="1" applyAlignment="1">
      <alignment horizontal="center"/>
    </xf>
    <xf numFmtId="1" fontId="25" fillId="39" borderId="11" xfId="0" applyNumberFormat="1" applyFont="1" applyFill="1" applyBorder="1" applyAlignment="1">
      <alignment horizontal="center"/>
    </xf>
    <xf numFmtId="2" fontId="25" fillId="40" borderId="11" xfId="0" applyNumberFormat="1" applyFont="1" applyFill="1" applyBorder="1" applyAlignment="1">
      <alignment horizontal="center"/>
    </xf>
    <xf numFmtId="0" fontId="23" fillId="40" borderId="11" xfId="0" applyFont="1" applyFill="1" applyBorder="1" applyAlignment="1">
      <alignment horizontal="center" vertical="center"/>
    </xf>
    <xf numFmtId="0" fontId="23" fillId="41" borderId="11" xfId="52" applyFont="1" applyFill="1" applyBorder="1" applyProtection="1">
      <alignment/>
      <protection locked="0"/>
    </xf>
    <xf numFmtId="0" fontId="23" fillId="42" borderId="11" xfId="0" applyFont="1" applyFill="1" applyBorder="1" applyAlignment="1">
      <alignment horizontal="center" vertical="center"/>
    </xf>
    <xf numFmtId="1" fontId="25" fillId="42" borderId="11" xfId="0" applyNumberFormat="1" applyFont="1" applyFill="1" applyBorder="1" applyAlignment="1">
      <alignment horizontal="center"/>
    </xf>
    <xf numFmtId="2" fontId="12" fillId="42" borderId="11" xfId="0" applyNumberFormat="1" applyFont="1" applyFill="1" applyBorder="1" applyAlignment="1">
      <alignment horizontal="center"/>
    </xf>
    <xf numFmtId="1" fontId="25" fillId="41" borderId="11" xfId="0" applyNumberFormat="1" applyFont="1" applyFill="1" applyBorder="1" applyAlignment="1">
      <alignment horizontal="center"/>
    </xf>
    <xf numFmtId="2" fontId="25" fillId="42" borderId="11" xfId="0" applyNumberFormat="1" applyFont="1" applyFill="1" applyBorder="1" applyAlignment="1">
      <alignment horizontal="center"/>
    </xf>
    <xf numFmtId="0" fontId="25" fillId="42" borderId="11" xfId="0" applyFont="1" applyFill="1" applyBorder="1" applyAlignment="1">
      <alignment horizontal="center"/>
    </xf>
    <xf numFmtId="0" fontId="32" fillId="40" borderId="11" xfId="0" applyFont="1" applyFill="1" applyBorder="1" applyAlignment="1">
      <alignment horizontal="center"/>
    </xf>
    <xf numFmtId="0" fontId="32" fillId="4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9525</xdr:rowOff>
    </xdr:from>
    <xdr:to>
      <xdr:col>7</xdr:col>
      <xdr:colOff>495300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1925"/>
          <a:ext cx="4667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zoomScalePageLayoutView="0" workbookViewId="0" topLeftCell="B7">
      <selection activeCell="B38" sqref="B38"/>
    </sheetView>
  </sheetViews>
  <sheetFormatPr defaultColWidth="9.140625" defaultRowHeight="12.75"/>
  <cols>
    <col min="1" max="1" width="0" style="1" hidden="1" customWidth="1"/>
    <col min="2" max="2" width="33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/>
    </row>
    <row r="2" ht="12.75">
      <c r="I2" s="3" t="s">
        <v>0</v>
      </c>
    </row>
    <row r="3" ht="10.5" customHeight="1">
      <c r="I3" s="3" t="s">
        <v>1</v>
      </c>
    </row>
    <row r="4" ht="13.5" customHeight="1"/>
    <row r="5" spans="1:16" ht="24" customHeight="1">
      <c r="A5" s="2" t="s">
        <v>2</v>
      </c>
      <c r="B5" s="4" t="s">
        <v>157</v>
      </c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3" customFormat="1" ht="13.5" customHeight="1">
      <c r="A8" s="10" t="s">
        <v>6</v>
      </c>
      <c r="B8" s="108" t="s">
        <v>7</v>
      </c>
      <c r="C8" s="109">
        <v>1</v>
      </c>
      <c r="D8" s="110">
        <v>2</v>
      </c>
      <c r="E8" s="109">
        <v>3</v>
      </c>
      <c r="F8" s="110">
        <v>4</v>
      </c>
      <c r="G8" s="109">
        <v>5</v>
      </c>
      <c r="H8" s="110">
        <v>6</v>
      </c>
      <c r="I8" s="108" t="s">
        <v>8</v>
      </c>
      <c r="J8" s="108" t="s">
        <v>9</v>
      </c>
      <c r="K8" s="108" t="s">
        <v>10</v>
      </c>
      <c r="L8" s="108" t="s">
        <v>11</v>
      </c>
      <c r="M8" s="111" t="s">
        <v>12</v>
      </c>
      <c r="N8" s="11"/>
      <c r="O8" s="11"/>
      <c r="P8" s="12"/>
    </row>
    <row r="9" spans="1:18" s="13" customFormat="1" ht="13.5" customHeight="1">
      <c r="A9" s="14"/>
      <c r="B9" s="101" t="s">
        <v>50</v>
      </c>
      <c r="C9" s="93">
        <v>181</v>
      </c>
      <c r="D9" s="93">
        <v>267</v>
      </c>
      <c r="E9" s="93">
        <v>234</v>
      </c>
      <c r="F9" s="93">
        <v>267</v>
      </c>
      <c r="G9" s="93">
        <v>197</v>
      </c>
      <c r="H9" s="93">
        <v>234</v>
      </c>
      <c r="I9" s="94">
        <f aca="true" t="shared" si="0" ref="I9:I47">IF(C9&lt;&gt;"",SUM(C9:H9),"")</f>
        <v>1380</v>
      </c>
      <c r="J9" s="95">
        <f aca="true" t="shared" si="1" ref="J9:J47">IF(C9&lt;&gt;"",AVERAGE(C9:H9),"")</f>
        <v>230</v>
      </c>
      <c r="K9" s="96">
        <f aca="true" t="shared" si="2" ref="K9:K47">IF(C9&lt;&gt;"",MAX(C9:H9),"")</f>
        <v>267</v>
      </c>
      <c r="L9" s="96">
        <f aca="true" t="shared" si="3" ref="L9:L47">IF(D9&lt;&gt;"",MAX(C9:H9)-MIN(C9:H9),"")</f>
        <v>86</v>
      </c>
      <c r="M9" s="94">
        <v>1</v>
      </c>
      <c r="N9" s="19"/>
      <c r="O9" s="20"/>
      <c r="P9" s="20"/>
      <c r="Q9" s="20"/>
      <c r="R9" s="20"/>
    </row>
    <row r="10" spans="1:16" s="13" customFormat="1" ht="13.5" customHeight="1">
      <c r="A10" s="14"/>
      <c r="B10" s="102" t="s">
        <v>58</v>
      </c>
      <c r="C10" s="93">
        <v>235</v>
      </c>
      <c r="D10" s="93">
        <v>218</v>
      </c>
      <c r="E10" s="93">
        <v>236</v>
      </c>
      <c r="F10" s="93">
        <v>234</v>
      </c>
      <c r="G10" s="93">
        <v>210</v>
      </c>
      <c r="H10" s="93">
        <v>180</v>
      </c>
      <c r="I10" s="94">
        <f t="shared" si="0"/>
        <v>1313</v>
      </c>
      <c r="J10" s="95">
        <f t="shared" si="1"/>
        <v>218.83333333333334</v>
      </c>
      <c r="K10" s="96">
        <f t="shared" si="2"/>
        <v>236</v>
      </c>
      <c r="L10" s="96">
        <f t="shared" si="3"/>
        <v>56</v>
      </c>
      <c r="M10" s="94">
        <v>2</v>
      </c>
      <c r="N10" s="19"/>
      <c r="O10" s="21"/>
      <c r="P10" s="12"/>
    </row>
    <row r="11" spans="1:16" s="13" customFormat="1" ht="13.5" customHeight="1">
      <c r="A11" s="22"/>
      <c r="B11" s="101" t="s">
        <v>46</v>
      </c>
      <c r="C11" s="93">
        <v>210</v>
      </c>
      <c r="D11" s="93">
        <v>263</v>
      </c>
      <c r="E11" s="93">
        <v>217</v>
      </c>
      <c r="F11" s="93">
        <v>230</v>
      </c>
      <c r="G11" s="93">
        <v>205</v>
      </c>
      <c r="H11" s="93">
        <v>175</v>
      </c>
      <c r="I11" s="94">
        <f t="shared" si="0"/>
        <v>1300</v>
      </c>
      <c r="J11" s="95">
        <f t="shared" si="1"/>
        <v>216.66666666666666</v>
      </c>
      <c r="K11" s="96">
        <f t="shared" si="2"/>
        <v>263</v>
      </c>
      <c r="L11" s="96">
        <f t="shared" si="3"/>
        <v>88</v>
      </c>
      <c r="M11" s="94">
        <v>3</v>
      </c>
      <c r="N11" s="19"/>
      <c r="O11" s="21"/>
      <c r="P11" s="12"/>
    </row>
    <row r="12" spans="1:16" s="13" customFormat="1" ht="13.5" customHeight="1">
      <c r="A12" s="22"/>
      <c r="B12" s="101" t="s">
        <v>35</v>
      </c>
      <c r="C12" s="93">
        <v>211</v>
      </c>
      <c r="D12" s="93">
        <v>219</v>
      </c>
      <c r="E12" s="93">
        <v>216</v>
      </c>
      <c r="F12" s="93">
        <v>237</v>
      </c>
      <c r="G12" s="93">
        <v>181</v>
      </c>
      <c r="H12" s="93">
        <v>213</v>
      </c>
      <c r="I12" s="94">
        <f t="shared" si="0"/>
        <v>1277</v>
      </c>
      <c r="J12" s="95">
        <f t="shared" si="1"/>
        <v>212.83333333333334</v>
      </c>
      <c r="K12" s="96">
        <f t="shared" si="2"/>
        <v>237</v>
      </c>
      <c r="L12" s="96">
        <f t="shared" si="3"/>
        <v>56</v>
      </c>
      <c r="M12" s="94">
        <v>4</v>
      </c>
      <c r="N12" s="19"/>
      <c r="O12" s="21"/>
      <c r="P12" s="12"/>
    </row>
    <row r="13" spans="1:16" s="13" customFormat="1" ht="13.5" customHeight="1">
      <c r="A13" s="14"/>
      <c r="B13" s="101" t="s">
        <v>36</v>
      </c>
      <c r="C13" s="93">
        <v>233</v>
      </c>
      <c r="D13" s="93">
        <v>199</v>
      </c>
      <c r="E13" s="93">
        <v>207</v>
      </c>
      <c r="F13" s="93">
        <v>202</v>
      </c>
      <c r="G13" s="93">
        <v>204</v>
      </c>
      <c r="H13" s="93">
        <v>224</v>
      </c>
      <c r="I13" s="94">
        <f t="shared" si="0"/>
        <v>1269</v>
      </c>
      <c r="J13" s="95">
        <f t="shared" si="1"/>
        <v>211.5</v>
      </c>
      <c r="K13" s="96">
        <f t="shared" si="2"/>
        <v>233</v>
      </c>
      <c r="L13" s="96">
        <f t="shared" si="3"/>
        <v>34</v>
      </c>
      <c r="M13" s="94">
        <v>5</v>
      </c>
      <c r="N13" s="19"/>
      <c r="O13" s="21"/>
      <c r="P13" s="12"/>
    </row>
    <row r="14" spans="1:16" s="13" customFormat="1" ht="13.5" customHeight="1">
      <c r="A14" s="14"/>
      <c r="B14" s="101" t="s">
        <v>34</v>
      </c>
      <c r="C14" s="93">
        <v>241</v>
      </c>
      <c r="D14" s="93">
        <v>188</v>
      </c>
      <c r="E14" s="93">
        <v>171</v>
      </c>
      <c r="F14" s="93">
        <v>218</v>
      </c>
      <c r="G14" s="93">
        <v>194</v>
      </c>
      <c r="H14" s="93">
        <v>238</v>
      </c>
      <c r="I14" s="94">
        <f t="shared" si="0"/>
        <v>1250</v>
      </c>
      <c r="J14" s="95">
        <f t="shared" si="1"/>
        <v>208.33333333333334</v>
      </c>
      <c r="K14" s="96">
        <f t="shared" si="2"/>
        <v>241</v>
      </c>
      <c r="L14" s="96">
        <f t="shared" si="3"/>
        <v>70</v>
      </c>
      <c r="M14" s="94">
        <v>6</v>
      </c>
      <c r="N14" s="19"/>
      <c r="O14" s="21"/>
      <c r="P14" s="12"/>
    </row>
    <row r="15" spans="1:16" s="13" customFormat="1" ht="13.5" customHeight="1">
      <c r="A15" s="14"/>
      <c r="B15" s="101" t="s">
        <v>39</v>
      </c>
      <c r="C15" s="93">
        <v>222</v>
      </c>
      <c r="D15" s="93">
        <v>232</v>
      </c>
      <c r="E15" s="93">
        <v>194</v>
      </c>
      <c r="F15" s="93">
        <v>208</v>
      </c>
      <c r="G15" s="93">
        <v>186</v>
      </c>
      <c r="H15" s="93">
        <v>178</v>
      </c>
      <c r="I15" s="94">
        <f t="shared" si="0"/>
        <v>1220</v>
      </c>
      <c r="J15" s="95">
        <f t="shared" si="1"/>
        <v>203.33333333333334</v>
      </c>
      <c r="K15" s="96">
        <f t="shared" si="2"/>
        <v>232</v>
      </c>
      <c r="L15" s="96">
        <f t="shared" si="3"/>
        <v>54</v>
      </c>
      <c r="M15" s="94">
        <v>7</v>
      </c>
      <c r="N15" s="19"/>
      <c r="O15" s="21"/>
      <c r="P15" s="12"/>
    </row>
    <row r="16" spans="1:16" s="26" customFormat="1" ht="13.5" customHeight="1">
      <c r="A16" s="22"/>
      <c r="B16" s="101" t="s">
        <v>47</v>
      </c>
      <c r="C16" s="93">
        <v>181</v>
      </c>
      <c r="D16" s="93">
        <v>200</v>
      </c>
      <c r="E16" s="93">
        <v>246</v>
      </c>
      <c r="F16" s="93">
        <v>180</v>
      </c>
      <c r="G16" s="93">
        <v>183</v>
      </c>
      <c r="H16" s="93">
        <v>226</v>
      </c>
      <c r="I16" s="94">
        <f t="shared" si="0"/>
        <v>1216</v>
      </c>
      <c r="J16" s="95">
        <f t="shared" si="1"/>
        <v>202.66666666666666</v>
      </c>
      <c r="K16" s="96">
        <f t="shared" si="2"/>
        <v>246</v>
      </c>
      <c r="L16" s="96">
        <f t="shared" si="3"/>
        <v>66</v>
      </c>
      <c r="M16" s="94">
        <v>8</v>
      </c>
      <c r="N16" s="23"/>
      <c r="O16" s="24"/>
      <c r="P16" s="25"/>
    </row>
    <row r="17" spans="1:16" s="13" customFormat="1" ht="13.5" customHeight="1">
      <c r="A17" s="22"/>
      <c r="B17" s="101" t="s">
        <v>48</v>
      </c>
      <c r="C17" s="93">
        <v>220</v>
      </c>
      <c r="D17" s="93">
        <v>226</v>
      </c>
      <c r="E17" s="93">
        <v>194</v>
      </c>
      <c r="F17" s="93">
        <v>182</v>
      </c>
      <c r="G17" s="93">
        <v>190</v>
      </c>
      <c r="H17" s="93">
        <v>201</v>
      </c>
      <c r="I17" s="94">
        <f t="shared" si="0"/>
        <v>1213</v>
      </c>
      <c r="J17" s="95">
        <f t="shared" si="1"/>
        <v>202.16666666666666</v>
      </c>
      <c r="K17" s="96">
        <f t="shared" si="2"/>
        <v>226</v>
      </c>
      <c r="L17" s="96">
        <f t="shared" si="3"/>
        <v>44</v>
      </c>
      <c r="M17" s="94">
        <v>9</v>
      </c>
      <c r="N17" s="19"/>
      <c r="O17" s="21"/>
      <c r="P17" s="12"/>
    </row>
    <row r="18" spans="1:16" s="13" customFormat="1" ht="13.5" customHeight="1">
      <c r="A18" s="22"/>
      <c r="B18" s="101" t="s">
        <v>44</v>
      </c>
      <c r="C18" s="93">
        <v>195</v>
      </c>
      <c r="D18" s="93">
        <v>192</v>
      </c>
      <c r="E18" s="93">
        <v>201</v>
      </c>
      <c r="F18" s="93">
        <v>188</v>
      </c>
      <c r="G18" s="93">
        <v>217</v>
      </c>
      <c r="H18" s="93">
        <v>195</v>
      </c>
      <c r="I18" s="94">
        <f t="shared" si="0"/>
        <v>1188</v>
      </c>
      <c r="J18" s="95">
        <f t="shared" si="1"/>
        <v>198</v>
      </c>
      <c r="K18" s="96">
        <f t="shared" si="2"/>
        <v>217</v>
      </c>
      <c r="L18" s="96">
        <f t="shared" si="3"/>
        <v>29</v>
      </c>
      <c r="M18" s="94">
        <v>10</v>
      </c>
      <c r="N18" s="19"/>
      <c r="O18" s="21"/>
      <c r="P18" s="12"/>
    </row>
    <row r="19" spans="1:16" s="13" customFormat="1" ht="13.5" customHeight="1">
      <c r="A19" s="22"/>
      <c r="B19" s="101" t="s">
        <v>38</v>
      </c>
      <c r="C19" s="93">
        <v>189</v>
      </c>
      <c r="D19" s="93">
        <v>168</v>
      </c>
      <c r="E19" s="93">
        <v>253</v>
      </c>
      <c r="F19" s="93">
        <v>175</v>
      </c>
      <c r="G19" s="93">
        <v>175</v>
      </c>
      <c r="H19" s="93">
        <v>220</v>
      </c>
      <c r="I19" s="94">
        <f t="shared" si="0"/>
        <v>1180</v>
      </c>
      <c r="J19" s="95">
        <f t="shared" si="1"/>
        <v>196.66666666666666</v>
      </c>
      <c r="K19" s="96">
        <f t="shared" si="2"/>
        <v>253</v>
      </c>
      <c r="L19" s="96">
        <f t="shared" si="3"/>
        <v>85</v>
      </c>
      <c r="M19" s="94">
        <v>11</v>
      </c>
      <c r="N19" s="19"/>
      <c r="O19" s="21"/>
      <c r="P19" s="12"/>
    </row>
    <row r="20" spans="1:16" s="13" customFormat="1" ht="13.5" customHeight="1">
      <c r="A20" s="14"/>
      <c r="B20" s="101" t="s">
        <v>151</v>
      </c>
      <c r="C20" s="93">
        <v>171</v>
      </c>
      <c r="D20" s="93">
        <v>203</v>
      </c>
      <c r="E20" s="93">
        <v>191</v>
      </c>
      <c r="F20" s="93">
        <v>176</v>
      </c>
      <c r="G20" s="93">
        <v>235</v>
      </c>
      <c r="H20" s="93">
        <v>198</v>
      </c>
      <c r="I20" s="94">
        <f t="shared" si="0"/>
        <v>1174</v>
      </c>
      <c r="J20" s="95">
        <f t="shared" si="1"/>
        <v>195.66666666666666</v>
      </c>
      <c r="K20" s="96">
        <f t="shared" si="2"/>
        <v>235</v>
      </c>
      <c r="L20" s="96">
        <f t="shared" si="3"/>
        <v>64</v>
      </c>
      <c r="M20" s="94">
        <v>12</v>
      </c>
      <c r="N20" s="19"/>
      <c r="O20" s="21"/>
      <c r="P20" s="12"/>
    </row>
    <row r="21" spans="1:16" s="13" customFormat="1" ht="13.5" customHeight="1">
      <c r="A21" s="14"/>
      <c r="B21" s="101" t="s">
        <v>43</v>
      </c>
      <c r="C21" s="93">
        <v>180</v>
      </c>
      <c r="D21" s="93">
        <v>173</v>
      </c>
      <c r="E21" s="93">
        <v>214</v>
      </c>
      <c r="F21" s="93">
        <v>229</v>
      </c>
      <c r="G21" s="93">
        <v>157</v>
      </c>
      <c r="H21" s="93">
        <v>199</v>
      </c>
      <c r="I21" s="94">
        <f t="shared" si="0"/>
        <v>1152</v>
      </c>
      <c r="J21" s="95">
        <f t="shared" si="1"/>
        <v>192</v>
      </c>
      <c r="K21" s="96">
        <f t="shared" si="2"/>
        <v>229</v>
      </c>
      <c r="L21" s="96">
        <f t="shared" si="3"/>
        <v>72</v>
      </c>
      <c r="M21" s="94">
        <v>13</v>
      </c>
      <c r="N21" s="19"/>
      <c r="O21" s="21"/>
      <c r="P21" s="12"/>
    </row>
    <row r="22" spans="1:16" s="13" customFormat="1" ht="13.5" customHeight="1">
      <c r="A22" s="22"/>
      <c r="B22" s="101" t="s">
        <v>55</v>
      </c>
      <c r="C22" s="93">
        <v>160</v>
      </c>
      <c r="D22" s="93">
        <v>198</v>
      </c>
      <c r="E22" s="93">
        <v>195</v>
      </c>
      <c r="F22" s="93">
        <v>186</v>
      </c>
      <c r="G22" s="93">
        <v>202</v>
      </c>
      <c r="H22" s="93">
        <v>204</v>
      </c>
      <c r="I22" s="94">
        <f t="shared" si="0"/>
        <v>1145</v>
      </c>
      <c r="J22" s="95">
        <f t="shared" si="1"/>
        <v>190.83333333333334</v>
      </c>
      <c r="K22" s="96">
        <f t="shared" si="2"/>
        <v>204</v>
      </c>
      <c r="L22" s="96">
        <f t="shared" si="3"/>
        <v>44</v>
      </c>
      <c r="M22" s="94">
        <v>14</v>
      </c>
      <c r="N22" s="19"/>
      <c r="O22" s="21"/>
      <c r="P22" s="12"/>
    </row>
    <row r="23" spans="1:16" s="13" customFormat="1" ht="13.5" customHeight="1">
      <c r="A23" s="14"/>
      <c r="B23" s="101" t="s">
        <v>32</v>
      </c>
      <c r="C23" s="93">
        <v>192</v>
      </c>
      <c r="D23" s="93">
        <v>207</v>
      </c>
      <c r="E23" s="93">
        <v>172</v>
      </c>
      <c r="F23" s="93">
        <v>178</v>
      </c>
      <c r="G23" s="93">
        <v>191</v>
      </c>
      <c r="H23" s="93">
        <v>199</v>
      </c>
      <c r="I23" s="94">
        <f t="shared" si="0"/>
        <v>1139</v>
      </c>
      <c r="J23" s="95">
        <f t="shared" si="1"/>
        <v>189.83333333333334</v>
      </c>
      <c r="K23" s="96">
        <f t="shared" si="2"/>
        <v>207</v>
      </c>
      <c r="L23" s="96">
        <f t="shared" si="3"/>
        <v>35</v>
      </c>
      <c r="M23" s="94">
        <v>15</v>
      </c>
      <c r="N23" s="19"/>
      <c r="O23" s="21"/>
      <c r="P23" s="12"/>
    </row>
    <row r="24" spans="1:16" s="13" customFormat="1" ht="13.5" customHeight="1">
      <c r="A24" s="14"/>
      <c r="B24" s="101" t="s">
        <v>52</v>
      </c>
      <c r="C24" s="93">
        <v>200</v>
      </c>
      <c r="D24" s="93">
        <v>120</v>
      </c>
      <c r="E24" s="93">
        <v>154</v>
      </c>
      <c r="F24" s="93">
        <v>217</v>
      </c>
      <c r="G24" s="93">
        <v>245</v>
      </c>
      <c r="H24" s="93">
        <v>199</v>
      </c>
      <c r="I24" s="94">
        <f t="shared" si="0"/>
        <v>1135</v>
      </c>
      <c r="J24" s="95">
        <f t="shared" si="1"/>
        <v>189.16666666666666</v>
      </c>
      <c r="K24" s="96">
        <f t="shared" si="2"/>
        <v>245</v>
      </c>
      <c r="L24" s="96">
        <f t="shared" si="3"/>
        <v>125</v>
      </c>
      <c r="M24" s="94">
        <v>16</v>
      </c>
      <c r="N24" s="19"/>
      <c r="O24" s="21"/>
      <c r="P24" s="12"/>
    </row>
    <row r="25" spans="1:16" s="13" customFormat="1" ht="13.5" customHeight="1">
      <c r="A25" s="22"/>
      <c r="B25" s="102" t="s">
        <v>62</v>
      </c>
      <c r="C25" s="93">
        <v>172</v>
      </c>
      <c r="D25" s="93">
        <v>159</v>
      </c>
      <c r="E25" s="93">
        <v>193</v>
      </c>
      <c r="F25" s="93">
        <v>179</v>
      </c>
      <c r="G25" s="93">
        <v>173</v>
      </c>
      <c r="H25" s="93">
        <v>248</v>
      </c>
      <c r="I25" s="94">
        <f t="shared" si="0"/>
        <v>1124</v>
      </c>
      <c r="J25" s="95">
        <f t="shared" si="1"/>
        <v>187.33333333333334</v>
      </c>
      <c r="K25" s="96">
        <f t="shared" si="2"/>
        <v>248</v>
      </c>
      <c r="L25" s="96">
        <f t="shared" si="3"/>
        <v>89</v>
      </c>
      <c r="M25" s="94">
        <v>17</v>
      </c>
      <c r="N25" s="19"/>
      <c r="O25" s="21"/>
      <c r="P25" s="12"/>
    </row>
    <row r="26" spans="1:16" s="13" customFormat="1" ht="13.5" customHeight="1">
      <c r="A26" s="27"/>
      <c r="B26" s="101" t="s">
        <v>57</v>
      </c>
      <c r="C26" s="97">
        <v>201</v>
      </c>
      <c r="D26" s="93">
        <v>170</v>
      </c>
      <c r="E26" s="93">
        <v>167</v>
      </c>
      <c r="F26" s="93">
        <v>210</v>
      </c>
      <c r="G26" s="93">
        <v>190</v>
      </c>
      <c r="H26" s="93">
        <v>178</v>
      </c>
      <c r="I26" s="94">
        <f t="shared" si="0"/>
        <v>1116</v>
      </c>
      <c r="J26" s="95">
        <f t="shared" si="1"/>
        <v>186</v>
      </c>
      <c r="K26" s="96">
        <f t="shared" si="2"/>
        <v>210</v>
      </c>
      <c r="L26" s="96">
        <f t="shared" si="3"/>
        <v>43</v>
      </c>
      <c r="M26" s="94">
        <v>18</v>
      </c>
      <c r="N26" s="19"/>
      <c r="O26" s="21"/>
      <c r="P26" s="12"/>
    </row>
    <row r="27" spans="1:16" s="13" customFormat="1" ht="13.5" customHeight="1">
      <c r="A27" s="30"/>
      <c r="B27" s="101" t="s">
        <v>41</v>
      </c>
      <c r="C27" s="97">
        <v>174</v>
      </c>
      <c r="D27" s="93">
        <v>176</v>
      </c>
      <c r="E27" s="93">
        <v>204</v>
      </c>
      <c r="F27" s="93">
        <v>179</v>
      </c>
      <c r="G27" s="93">
        <v>169</v>
      </c>
      <c r="H27" s="93">
        <v>201</v>
      </c>
      <c r="I27" s="94">
        <f t="shared" si="0"/>
        <v>1103</v>
      </c>
      <c r="J27" s="95">
        <f t="shared" si="1"/>
        <v>183.83333333333334</v>
      </c>
      <c r="K27" s="96">
        <f t="shared" si="2"/>
        <v>204</v>
      </c>
      <c r="L27" s="96">
        <f t="shared" si="3"/>
        <v>35</v>
      </c>
      <c r="M27" s="94">
        <v>19</v>
      </c>
      <c r="N27" s="19"/>
      <c r="O27" s="21"/>
      <c r="P27" s="12"/>
    </row>
    <row r="28" spans="1:16" s="13" customFormat="1" ht="13.5" customHeight="1">
      <c r="A28" s="27"/>
      <c r="B28" s="101" t="s">
        <v>61</v>
      </c>
      <c r="C28" s="97">
        <v>149</v>
      </c>
      <c r="D28" s="93">
        <v>214</v>
      </c>
      <c r="E28" s="93">
        <v>156</v>
      </c>
      <c r="F28" s="93">
        <v>235</v>
      </c>
      <c r="G28" s="93">
        <v>126</v>
      </c>
      <c r="H28" s="93">
        <v>205</v>
      </c>
      <c r="I28" s="94">
        <f t="shared" si="0"/>
        <v>1085</v>
      </c>
      <c r="J28" s="95">
        <f t="shared" si="1"/>
        <v>180.83333333333334</v>
      </c>
      <c r="K28" s="96">
        <f t="shared" si="2"/>
        <v>235</v>
      </c>
      <c r="L28" s="96">
        <f t="shared" si="3"/>
        <v>109</v>
      </c>
      <c r="M28" s="94">
        <v>20</v>
      </c>
      <c r="N28" s="19"/>
      <c r="O28" s="21"/>
      <c r="P28" s="12"/>
    </row>
    <row r="29" spans="1:16" s="13" customFormat="1" ht="13.5" customHeight="1">
      <c r="A29" s="30"/>
      <c r="B29" s="103" t="s">
        <v>59</v>
      </c>
      <c r="C29" s="97">
        <v>195</v>
      </c>
      <c r="D29" s="93">
        <v>153</v>
      </c>
      <c r="E29" s="93">
        <v>185</v>
      </c>
      <c r="F29" s="93">
        <v>175</v>
      </c>
      <c r="G29" s="93">
        <v>190</v>
      </c>
      <c r="H29" s="93">
        <v>181</v>
      </c>
      <c r="I29" s="98">
        <f t="shared" si="0"/>
        <v>1079</v>
      </c>
      <c r="J29" s="99">
        <f t="shared" si="1"/>
        <v>179.83333333333334</v>
      </c>
      <c r="K29" s="100">
        <f t="shared" si="2"/>
        <v>195</v>
      </c>
      <c r="L29" s="100">
        <f t="shared" si="3"/>
        <v>42</v>
      </c>
      <c r="M29" s="98">
        <v>21</v>
      </c>
      <c r="N29" s="19"/>
      <c r="O29" s="21"/>
      <c r="P29" s="12"/>
    </row>
    <row r="30" spans="1:16" s="13" customFormat="1" ht="13.5" customHeight="1">
      <c r="A30" s="30"/>
      <c r="B30" s="103" t="s">
        <v>54</v>
      </c>
      <c r="C30" s="97">
        <v>199</v>
      </c>
      <c r="D30" s="93">
        <v>142</v>
      </c>
      <c r="E30" s="93">
        <v>162</v>
      </c>
      <c r="F30" s="93">
        <v>214</v>
      </c>
      <c r="G30" s="93">
        <v>179</v>
      </c>
      <c r="H30" s="93">
        <v>165</v>
      </c>
      <c r="I30" s="98">
        <f t="shared" si="0"/>
        <v>1061</v>
      </c>
      <c r="J30" s="99">
        <f t="shared" si="1"/>
        <v>176.83333333333334</v>
      </c>
      <c r="K30" s="100">
        <f t="shared" si="2"/>
        <v>214</v>
      </c>
      <c r="L30" s="100">
        <f t="shared" si="3"/>
        <v>72</v>
      </c>
      <c r="M30" s="98">
        <v>22</v>
      </c>
      <c r="N30" s="19"/>
      <c r="O30" s="21"/>
      <c r="P30" s="12"/>
    </row>
    <row r="31" spans="1:16" s="13" customFormat="1" ht="13.5" customHeight="1">
      <c r="A31" s="27"/>
      <c r="B31" s="104" t="s">
        <v>53</v>
      </c>
      <c r="C31" s="97">
        <v>177</v>
      </c>
      <c r="D31" s="93">
        <v>189</v>
      </c>
      <c r="E31" s="93">
        <v>179</v>
      </c>
      <c r="F31" s="93">
        <v>177</v>
      </c>
      <c r="G31" s="93">
        <v>164</v>
      </c>
      <c r="H31" s="93">
        <v>162</v>
      </c>
      <c r="I31" s="98">
        <f t="shared" si="0"/>
        <v>1048</v>
      </c>
      <c r="J31" s="99">
        <f t="shared" si="1"/>
        <v>174.66666666666666</v>
      </c>
      <c r="K31" s="100">
        <f t="shared" si="2"/>
        <v>189</v>
      </c>
      <c r="L31" s="100">
        <f t="shared" si="3"/>
        <v>27</v>
      </c>
      <c r="M31" s="98">
        <v>23</v>
      </c>
      <c r="N31" s="19"/>
      <c r="O31" s="21"/>
      <c r="P31" s="12"/>
    </row>
    <row r="32" spans="1:16" s="13" customFormat="1" ht="13.5" customHeight="1">
      <c r="A32" s="30"/>
      <c r="B32" s="104" t="s">
        <v>56</v>
      </c>
      <c r="C32" s="97">
        <v>161</v>
      </c>
      <c r="D32" s="93">
        <v>159</v>
      </c>
      <c r="E32" s="93">
        <v>189</v>
      </c>
      <c r="F32" s="93">
        <v>201</v>
      </c>
      <c r="G32" s="93">
        <v>172</v>
      </c>
      <c r="H32" s="93">
        <v>165</v>
      </c>
      <c r="I32" s="98">
        <f t="shared" si="0"/>
        <v>1047</v>
      </c>
      <c r="J32" s="99">
        <f t="shared" si="1"/>
        <v>174.5</v>
      </c>
      <c r="K32" s="100">
        <f t="shared" si="2"/>
        <v>201</v>
      </c>
      <c r="L32" s="100">
        <f t="shared" si="3"/>
        <v>42</v>
      </c>
      <c r="M32" s="98">
        <v>24</v>
      </c>
      <c r="N32" s="19"/>
      <c r="O32" s="21"/>
      <c r="P32" s="12"/>
    </row>
    <row r="33" spans="1:16" s="13" customFormat="1" ht="13.5" customHeight="1">
      <c r="A33" s="27"/>
      <c r="B33" s="104" t="s">
        <v>40</v>
      </c>
      <c r="C33" s="97">
        <v>172</v>
      </c>
      <c r="D33" s="93">
        <v>165</v>
      </c>
      <c r="E33" s="93">
        <v>182</v>
      </c>
      <c r="F33" s="93">
        <v>189</v>
      </c>
      <c r="G33" s="93">
        <v>177</v>
      </c>
      <c r="H33" s="93">
        <v>151</v>
      </c>
      <c r="I33" s="98">
        <f t="shared" si="0"/>
        <v>1036</v>
      </c>
      <c r="J33" s="99">
        <f t="shared" si="1"/>
        <v>172.66666666666666</v>
      </c>
      <c r="K33" s="100">
        <f t="shared" si="2"/>
        <v>189</v>
      </c>
      <c r="L33" s="100">
        <f t="shared" si="3"/>
        <v>38</v>
      </c>
      <c r="M33" s="98">
        <v>25</v>
      </c>
      <c r="N33" s="19"/>
      <c r="O33" s="21"/>
      <c r="P33" s="12"/>
    </row>
    <row r="34" spans="1:16" s="13" customFormat="1" ht="13.5" customHeight="1">
      <c r="A34" s="30"/>
      <c r="B34" s="104" t="s">
        <v>45</v>
      </c>
      <c r="C34" s="97">
        <v>157</v>
      </c>
      <c r="D34" s="93">
        <v>161</v>
      </c>
      <c r="E34" s="93">
        <v>178</v>
      </c>
      <c r="F34" s="93">
        <v>142</v>
      </c>
      <c r="G34" s="93">
        <v>164</v>
      </c>
      <c r="H34" s="93">
        <v>224</v>
      </c>
      <c r="I34" s="98">
        <f t="shared" si="0"/>
        <v>1026</v>
      </c>
      <c r="J34" s="99">
        <f t="shared" si="1"/>
        <v>171</v>
      </c>
      <c r="K34" s="100">
        <f t="shared" si="2"/>
        <v>224</v>
      </c>
      <c r="L34" s="100">
        <f t="shared" si="3"/>
        <v>82</v>
      </c>
      <c r="M34" s="98">
        <v>26</v>
      </c>
      <c r="N34" s="19"/>
      <c r="O34" s="21"/>
      <c r="P34" s="12"/>
    </row>
    <row r="35" spans="1:16" s="13" customFormat="1" ht="13.5" customHeight="1">
      <c r="A35" s="30"/>
      <c r="B35" s="104" t="s">
        <v>51</v>
      </c>
      <c r="C35" s="97">
        <v>141</v>
      </c>
      <c r="D35" s="93">
        <v>160</v>
      </c>
      <c r="E35" s="93">
        <v>196</v>
      </c>
      <c r="F35" s="93">
        <v>146</v>
      </c>
      <c r="G35" s="93">
        <v>160</v>
      </c>
      <c r="H35" s="93">
        <v>187</v>
      </c>
      <c r="I35" s="98">
        <f t="shared" si="0"/>
        <v>990</v>
      </c>
      <c r="J35" s="99">
        <f t="shared" si="1"/>
        <v>165</v>
      </c>
      <c r="K35" s="100">
        <f t="shared" si="2"/>
        <v>196</v>
      </c>
      <c r="L35" s="100">
        <f t="shared" si="3"/>
        <v>55</v>
      </c>
      <c r="M35" s="98">
        <v>27</v>
      </c>
      <c r="N35" s="19"/>
      <c r="O35" s="21"/>
      <c r="P35" s="12"/>
    </row>
    <row r="36" spans="1:16" s="13" customFormat="1" ht="13.5" customHeight="1">
      <c r="A36" s="27"/>
      <c r="B36" s="104" t="s">
        <v>37</v>
      </c>
      <c r="C36" s="97">
        <v>184</v>
      </c>
      <c r="D36" s="93">
        <v>133</v>
      </c>
      <c r="E36" s="93">
        <v>175</v>
      </c>
      <c r="F36" s="93">
        <v>161</v>
      </c>
      <c r="G36" s="93">
        <v>164</v>
      </c>
      <c r="H36" s="93">
        <v>165</v>
      </c>
      <c r="I36" s="98">
        <f t="shared" si="0"/>
        <v>982</v>
      </c>
      <c r="J36" s="99">
        <f t="shared" si="1"/>
        <v>163.66666666666666</v>
      </c>
      <c r="K36" s="100">
        <f t="shared" si="2"/>
        <v>184</v>
      </c>
      <c r="L36" s="100">
        <f t="shared" si="3"/>
        <v>51</v>
      </c>
      <c r="M36" s="98">
        <v>28</v>
      </c>
      <c r="N36" s="19"/>
      <c r="O36" s="21"/>
      <c r="P36" s="12"/>
    </row>
    <row r="37" spans="1:16" s="13" customFormat="1" ht="13.5" customHeight="1">
      <c r="A37" s="27"/>
      <c r="B37" s="105" t="s">
        <v>49</v>
      </c>
      <c r="C37" s="97">
        <v>167</v>
      </c>
      <c r="D37" s="93">
        <v>160</v>
      </c>
      <c r="E37" s="93">
        <v>179</v>
      </c>
      <c r="F37" s="93">
        <v>159</v>
      </c>
      <c r="G37" s="93">
        <v>156</v>
      </c>
      <c r="H37" s="93">
        <v>156</v>
      </c>
      <c r="I37" s="98">
        <f t="shared" si="0"/>
        <v>977</v>
      </c>
      <c r="J37" s="99">
        <f t="shared" si="1"/>
        <v>162.83333333333334</v>
      </c>
      <c r="K37" s="100">
        <f t="shared" si="2"/>
        <v>179</v>
      </c>
      <c r="L37" s="100">
        <f t="shared" si="3"/>
        <v>23</v>
      </c>
      <c r="M37" s="98">
        <v>29</v>
      </c>
      <c r="N37" s="19"/>
      <c r="O37" s="21"/>
      <c r="P37" s="12"/>
    </row>
    <row r="38" spans="1:16" s="13" customFormat="1" ht="13.5" customHeight="1">
      <c r="A38" s="30"/>
      <c r="B38" s="106" t="s">
        <v>150</v>
      </c>
      <c r="C38" s="97">
        <v>134</v>
      </c>
      <c r="D38" s="93">
        <v>168</v>
      </c>
      <c r="E38" s="93">
        <v>160</v>
      </c>
      <c r="F38" s="93">
        <v>142</v>
      </c>
      <c r="G38" s="93">
        <v>179</v>
      </c>
      <c r="H38" s="93">
        <v>155</v>
      </c>
      <c r="I38" s="98">
        <f t="shared" si="0"/>
        <v>938</v>
      </c>
      <c r="J38" s="99">
        <f t="shared" si="1"/>
        <v>156.33333333333334</v>
      </c>
      <c r="K38" s="100">
        <f t="shared" si="2"/>
        <v>179</v>
      </c>
      <c r="L38" s="100">
        <f t="shared" si="3"/>
        <v>45</v>
      </c>
      <c r="M38" s="98">
        <v>30</v>
      </c>
      <c r="N38" s="19"/>
      <c r="O38" s="21"/>
      <c r="P38" s="12"/>
    </row>
    <row r="39" spans="1:16" s="13" customFormat="1" ht="13.5" customHeight="1">
      <c r="A39" s="30"/>
      <c r="B39" s="103" t="s">
        <v>60</v>
      </c>
      <c r="C39" s="97">
        <v>150</v>
      </c>
      <c r="D39" s="93">
        <v>161</v>
      </c>
      <c r="E39" s="93">
        <v>146</v>
      </c>
      <c r="F39" s="93">
        <v>158</v>
      </c>
      <c r="G39" s="93">
        <v>181</v>
      </c>
      <c r="H39" s="93">
        <v>137</v>
      </c>
      <c r="I39" s="98">
        <f t="shared" si="0"/>
        <v>933</v>
      </c>
      <c r="J39" s="99">
        <f t="shared" si="1"/>
        <v>155.5</v>
      </c>
      <c r="K39" s="100">
        <f t="shared" si="2"/>
        <v>181</v>
      </c>
      <c r="L39" s="100">
        <f t="shared" si="3"/>
        <v>44</v>
      </c>
      <c r="M39" s="98">
        <v>31</v>
      </c>
      <c r="N39" s="19"/>
      <c r="O39" s="21"/>
      <c r="P39" s="12"/>
    </row>
    <row r="40" spans="1:16" s="13" customFormat="1" ht="13.5" customHeight="1">
      <c r="A40" s="30"/>
      <c r="B40" s="107" t="s">
        <v>42</v>
      </c>
      <c r="C40" s="97">
        <v>134</v>
      </c>
      <c r="D40" s="93">
        <v>138</v>
      </c>
      <c r="E40" s="93">
        <v>193</v>
      </c>
      <c r="F40" s="93">
        <v>127</v>
      </c>
      <c r="G40" s="93">
        <v>140</v>
      </c>
      <c r="H40" s="93">
        <v>172</v>
      </c>
      <c r="I40" s="98">
        <f t="shared" si="0"/>
        <v>904</v>
      </c>
      <c r="J40" s="99">
        <f t="shared" si="1"/>
        <v>150.66666666666666</v>
      </c>
      <c r="K40" s="100">
        <f t="shared" si="2"/>
        <v>193</v>
      </c>
      <c r="L40" s="100">
        <f t="shared" si="3"/>
        <v>66</v>
      </c>
      <c r="M40" s="98">
        <v>32</v>
      </c>
      <c r="N40" s="19"/>
      <c r="O40" s="21"/>
      <c r="P40" s="12"/>
    </row>
    <row r="41" spans="1:16" s="13" customFormat="1" ht="13.5" customHeight="1">
      <c r="A41" s="30"/>
      <c r="B41" s="107" t="s">
        <v>33</v>
      </c>
      <c r="C41" s="97">
        <v>106</v>
      </c>
      <c r="D41" s="93">
        <v>105</v>
      </c>
      <c r="E41" s="93">
        <v>166</v>
      </c>
      <c r="F41" s="93">
        <v>188</v>
      </c>
      <c r="G41" s="93">
        <v>135</v>
      </c>
      <c r="H41" s="93">
        <v>179</v>
      </c>
      <c r="I41" s="98">
        <f t="shared" si="0"/>
        <v>879</v>
      </c>
      <c r="J41" s="99">
        <f t="shared" si="1"/>
        <v>146.5</v>
      </c>
      <c r="K41" s="100">
        <f t="shared" si="2"/>
        <v>188</v>
      </c>
      <c r="L41" s="100">
        <f t="shared" si="3"/>
        <v>83</v>
      </c>
      <c r="M41" s="98">
        <v>33</v>
      </c>
      <c r="N41" s="19"/>
      <c r="O41" s="21"/>
      <c r="P41" s="12"/>
    </row>
    <row r="42" spans="1:16" s="13" customFormat="1" ht="13.5" customHeight="1">
      <c r="A42" s="27"/>
      <c r="B42" s="31"/>
      <c r="C42" s="29"/>
      <c r="D42" s="15"/>
      <c r="E42" s="15"/>
      <c r="F42" s="15"/>
      <c r="G42" s="15"/>
      <c r="H42" s="15"/>
      <c r="I42" s="16">
        <f t="shared" si="0"/>
      </c>
      <c r="J42" s="17">
        <f t="shared" si="1"/>
      </c>
      <c r="K42" s="18">
        <f t="shared" si="2"/>
      </c>
      <c r="L42" s="18">
        <f t="shared" si="3"/>
      </c>
      <c r="M42" s="16"/>
      <c r="N42" s="19"/>
      <c r="O42" s="21"/>
      <c r="P42" s="12"/>
    </row>
    <row r="43" spans="1:16" s="13" customFormat="1" ht="13.5" customHeight="1">
      <c r="A43" s="27"/>
      <c r="B43" s="31"/>
      <c r="C43" s="29"/>
      <c r="D43" s="15"/>
      <c r="E43" s="15"/>
      <c r="F43" s="15"/>
      <c r="G43" s="15"/>
      <c r="H43" s="15"/>
      <c r="I43" s="16">
        <f t="shared" si="0"/>
      </c>
      <c r="J43" s="17">
        <f t="shared" si="1"/>
      </c>
      <c r="K43" s="18">
        <f t="shared" si="2"/>
      </c>
      <c r="L43" s="18">
        <f t="shared" si="3"/>
      </c>
      <c r="M43" s="16"/>
      <c r="N43" s="19"/>
      <c r="O43" s="21"/>
      <c r="P43" s="12"/>
    </row>
    <row r="44" spans="1:16" s="13" customFormat="1" ht="12.75" customHeight="1">
      <c r="A44" s="27"/>
      <c r="B44" s="28"/>
      <c r="C44" s="29"/>
      <c r="D44" s="15"/>
      <c r="E44" s="15"/>
      <c r="F44" s="15"/>
      <c r="G44" s="15"/>
      <c r="H44" s="15"/>
      <c r="I44" s="16">
        <f t="shared" si="0"/>
      </c>
      <c r="J44" s="17">
        <f t="shared" si="1"/>
      </c>
      <c r="K44" s="18">
        <f t="shared" si="2"/>
      </c>
      <c r="L44" s="18">
        <f t="shared" si="3"/>
      </c>
      <c r="M44" s="16"/>
      <c r="N44" s="19"/>
      <c r="O44" s="21"/>
      <c r="P44" s="12"/>
    </row>
    <row r="45" spans="1:16" s="13" customFormat="1" ht="15" customHeight="1">
      <c r="A45" s="27"/>
      <c r="B45" s="32"/>
      <c r="C45" s="29"/>
      <c r="D45" s="15"/>
      <c r="E45" s="15"/>
      <c r="F45" s="15"/>
      <c r="G45" s="15"/>
      <c r="H45" s="15"/>
      <c r="I45" s="16">
        <f t="shared" si="0"/>
      </c>
      <c r="J45" s="17">
        <f t="shared" si="1"/>
      </c>
      <c r="K45" s="18">
        <f t="shared" si="2"/>
      </c>
      <c r="L45" s="18">
        <f t="shared" si="3"/>
      </c>
      <c r="M45" s="16"/>
      <c r="N45" s="19"/>
      <c r="O45" s="21"/>
      <c r="P45" s="12"/>
    </row>
    <row r="46" spans="1:16" s="13" customFormat="1" ht="15" customHeight="1">
      <c r="A46" s="22"/>
      <c r="B46" s="32"/>
      <c r="C46" s="15"/>
      <c r="D46" s="15"/>
      <c r="E46" s="15"/>
      <c r="F46" s="15"/>
      <c r="G46" s="15"/>
      <c r="H46" s="15"/>
      <c r="I46" s="16">
        <f t="shared" si="0"/>
      </c>
      <c r="J46" s="17">
        <f t="shared" si="1"/>
      </c>
      <c r="K46" s="18">
        <f t="shared" si="2"/>
      </c>
      <c r="L46" s="18">
        <f t="shared" si="3"/>
      </c>
      <c r="M46" s="16"/>
      <c r="N46" s="19"/>
      <c r="O46" s="21"/>
      <c r="P46" s="12"/>
    </row>
    <row r="47" spans="1:16" s="13" customFormat="1" ht="15.75" customHeight="1">
      <c r="A47" s="22"/>
      <c r="B47" s="32"/>
      <c r="C47" s="15"/>
      <c r="D47" s="15"/>
      <c r="E47" s="15"/>
      <c r="F47" s="15"/>
      <c r="G47" s="15"/>
      <c r="H47" s="15"/>
      <c r="I47" s="16">
        <f t="shared" si="0"/>
      </c>
      <c r="J47" s="17">
        <f t="shared" si="1"/>
      </c>
      <c r="K47" s="18">
        <f t="shared" si="2"/>
      </c>
      <c r="L47" s="18">
        <f t="shared" si="3"/>
      </c>
      <c r="M47" s="16"/>
      <c r="N47" s="19"/>
      <c r="O47" s="21"/>
      <c r="P47" s="12"/>
    </row>
    <row r="48" spans="9:21" s="13" customFormat="1" ht="13.5" customHeight="1">
      <c r="I48" s="13">
        <f>IF(C49&lt;&gt;"",SUM(C49:H49),"")</f>
      </c>
      <c r="J48" s="13">
        <f>IF(C49&lt;&gt;"",AVERAGE(C49:H49),"")</f>
      </c>
      <c r="K48" s="13">
        <f>IF(C49&lt;&gt;"",MAX(C49:H49),"")</f>
      </c>
      <c r="L48" s="13">
        <f>IF(D49&lt;&gt;"",MAX(C49:H49)-MIN(C49:H49),"")</f>
      </c>
      <c r="N48" s="33"/>
      <c r="O48" s="34"/>
      <c r="P48" s="12"/>
      <c r="Q48" s="12"/>
      <c r="R48" s="12"/>
      <c r="S48" s="12"/>
      <c r="T48" s="12"/>
      <c r="U48" s="12"/>
    </row>
    <row r="49" spans="1:21" s="36" customFormat="1" ht="13.5" customHeight="1">
      <c r="A49" s="13"/>
      <c r="B49" s="13"/>
      <c r="C49" s="13"/>
      <c r="D49" s="13"/>
      <c r="E49" s="13"/>
      <c r="F49" s="13"/>
      <c r="G49" s="13"/>
      <c r="H49" s="13" t="s">
        <v>13</v>
      </c>
      <c r="I49"/>
      <c r="J49"/>
      <c r="K49"/>
      <c r="L49"/>
      <c r="M49" s="13"/>
      <c r="N49" s="33"/>
      <c r="O49" s="34"/>
      <c r="P49" s="35"/>
      <c r="Q49" s="35"/>
      <c r="R49" s="35"/>
      <c r="S49" s="35"/>
      <c r="T49" s="35"/>
      <c r="U49" s="35"/>
    </row>
    <row r="50" spans="1:21" s="36" customFormat="1" ht="13.5" customHeight="1">
      <c r="A50" s="13"/>
      <c r="B50" s="13"/>
      <c r="C50"/>
      <c r="D50"/>
      <c r="E50"/>
      <c r="F50"/>
      <c r="G50"/>
      <c r="H50"/>
      <c r="I50"/>
      <c r="J50"/>
      <c r="K50"/>
      <c r="L50"/>
      <c r="M50"/>
      <c r="N50" s="33"/>
      <c r="O50" s="34"/>
      <c r="P50" s="35"/>
      <c r="Q50" s="35"/>
      <c r="R50" s="35"/>
      <c r="S50" s="35"/>
      <c r="T50" s="35"/>
      <c r="U50" s="35"/>
    </row>
    <row r="51" spans="1:16" s="36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3"/>
      <c r="O51" s="34"/>
      <c r="P51" s="35"/>
    </row>
    <row r="52" spans="1:16" s="36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33"/>
      <c r="O52" s="34"/>
      <c r="P52" s="37"/>
    </row>
    <row r="53" spans="1:16" s="36" customFormat="1" ht="13.5" customHeight="1">
      <c r="A53" s="13"/>
      <c r="B53" s="13"/>
      <c r="C53"/>
      <c r="D53"/>
      <c r="E53"/>
      <c r="F53"/>
      <c r="G53"/>
      <c r="H53"/>
      <c r="I53" s="13"/>
      <c r="J53" s="13"/>
      <c r="K53" s="13"/>
      <c r="L53" s="13"/>
      <c r="M53"/>
      <c r="N53" s="33"/>
      <c r="O53" s="34"/>
      <c r="P53" s="35"/>
    </row>
    <row r="54" spans="1:15" s="36" customFormat="1" ht="12.75" customHeight="1" hidden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9" t="e">
        <f>MAX(#REF!)</f>
        <v>#REF!</v>
      </c>
      <c r="O54" s="21" t="e">
        <f>NA()</f>
        <v>#N/A</v>
      </c>
    </row>
    <row r="55" spans="14:15" s="13" customFormat="1" ht="12.75" customHeight="1" hidden="1">
      <c r="N55" s="23" t="e">
        <f>MAX(#REF!)</f>
        <v>#REF!</v>
      </c>
      <c r="O55" s="38"/>
    </row>
    <row r="56" s="13" customFormat="1" ht="12">
      <c r="N56" s="26"/>
    </row>
    <row r="57" spans="3:13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3:13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3:13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3:13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21" s="13" customFormat="1" ht="12.75" customHeight="1">
      <c r="A61" s="1"/>
      <c r="B61"/>
      <c r="I61"/>
      <c r="J61"/>
      <c r="K61"/>
      <c r="L61"/>
      <c r="N61" s="19" t="e">
        <f>MAX(#REF!)</f>
        <v>#REF!</v>
      </c>
      <c r="O61" s="21" t="e">
        <f>MIN(#REF!)</f>
        <v>#REF!</v>
      </c>
      <c r="P61" s="12"/>
      <c r="Q61" s="12"/>
      <c r="R61" s="12"/>
      <c r="S61" s="12"/>
      <c r="T61" s="12"/>
      <c r="U61" s="12"/>
    </row>
    <row r="62" spans="3:21" s="13" customFormat="1" ht="12.75" customHeight="1">
      <c r="C62"/>
      <c r="D62"/>
      <c r="E62"/>
      <c r="F62"/>
      <c r="G62"/>
      <c r="H62"/>
      <c r="I62"/>
      <c r="J62"/>
      <c r="K62"/>
      <c r="L62"/>
      <c r="M62"/>
      <c r="N62" s="19" t="e">
        <f>MAX(#REF!)</f>
        <v>#REF!</v>
      </c>
      <c r="O62" s="21" t="e">
        <f>MIN(#REF!)</f>
        <v>#REF!</v>
      </c>
      <c r="P62" s="12"/>
      <c r="Q62" s="12"/>
      <c r="R62" s="12"/>
      <c r="S62" s="12"/>
      <c r="T62" s="12"/>
      <c r="U62" s="12"/>
    </row>
    <row r="63" spans="3:21" s="13" customFormat="1" ht="12.75" customHeight="1">
      <c r="C63"/>
      <c r="D63"/>
      <c r="E63"/>
      <c r="F63"/>
      <c r="G63"/>
      <c r="H63"/>
      <c r="I63"/>
      <c r="J63"/>
      <c r="K63"/>
      <c r="L63"/>
      <c r="M63"/>
      <c r="N63" s="19" t="e">
        <f>MAX(#REF!)</f>
        <v>#REF!</v>
      </c>
      <c r="O63" s="21" t="e">
        <f>MIN(#REF!)</f>
        <v>#REF!</v>
      </c>
      <c r="P63" s="12"/>
      <c r="Q63" s="12"/>
      <c r="R63" s="39"/>
      <c r="S63" s="12"/>
      <c r="T63" s="12"/>
      <c r="U63" s="12"/>
    </row>
    <row r="64" spans="1:21" s="13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19" t="e">
        <f>MAX(#REF!)</f>
        <v>#REF!</v>
      </c>
      <c r="O64" s="21" t="e">
        <f>MIN(#REF!)</f>
        <v>#REF!</v>
      </c>
      <c r="P64" s="12"/>
      <c r="Q64" s="12"/>
      <c r="R64" s="12"/>
      <c r="S64" s="12"/>
      <c r="T64" s="12"/>
      <c r="U64" s="12"/>
    </row>
    <row r="65" spans="1:21" s="13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19"/>
      <c r="O65" s="21"/>
      <c r="P65" s="12"/>
      <c r="Q65" s="12"/>
      <c r="R65" s="12"/>
      <c r="S65" s="12"/>
      <c r="T65" s="12"/>
      <c r="U65" s="12"/>
    </row>
    <row r="66" spans="1:21" s="13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19"/>
      <c r="O66" s="21"/>
      <c r="P66" s="12"/>
      <c r="Q66" s="12"/>
      <c r="R66" s="12"/>
      <c r="S66" s="12"/>
      <c r="T66" s="12"/>
      <c r="U66" s="12"/>
    </row>
    <row r="67" spans="1:21" s="13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19"/>
      <c r="O67" s="21"/>
      <c r="P67" s="12"/>
      <c r="Q67" s="12"/>
      <c r="R67" s="12"/>
      <c r="S67" s="12"/>
      <c r="T67" s="12"/>
      <c r="U67" s="12"/>
    </row>
    <row r="68" spans="1:21" s="13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19"/>
      <c r="O68" s="21"/>
      <c r="P68" s="12"/>
      <c r="Q68" s="12"/>
      <c r="R68" s="12"/>
      <c r="S68" s="12"/>
      <c r="T68" s="12"/>
      <c r="U68" s="12"/>
    </row>
    <row r="74" spans="1:2" ht="12.75">
      <c r="A74" s="13"/>
      <c r="B74" s="13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74309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"/>
  <sheetViews>
    <sheetView zoomScalePageLayoutView="0" workbookViewId="0" topLeftCell="A4">
      <selection activeCell="H21" sqref="H21:R21"/>
    </sheetView>
  </sheetViews>
  <sheetFormatPr defaultColWidth="11.57421875" defaultRowHeight="12.75"/>
  <cols>
    <col min="1" max="1" width="3.57421875" style="0" customWidth="1"/>
    <col min="2" max="2" width="22.281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" max="254" width="9.140625" style="0" customWidth="1"/>
  </cols>
  <sheetData>
    <row r="1" spans="2:19" ht="11.25" customHeight="1">
      <c r="B1" s="40"/>
      <c r="C1" s="40"/>
      <c r="D1" s="40"/>
      <c r="E1" s="40"/>
      <c r="F1" s="40"/>
      <c r="G1" s="40"/>
      <c r="H1" s="2"/>
      <c r="I1" s="2"/>
      <c r="J1" s="2"/>
      <c r="K1" s="2"/>
      <c r="L1" s="2"/>
      <c r="M1" s="2"/>
      <c r="N1" s="2"/>
      <c r="O1" s="2"/>
      <c r="P1" s="3"/>
      <c r="S1" s="41"/>
    </row>
    <row r="2" spans="2:22" ht="22.5" customHeight="1">
      <c r="B2" s="42"/>
      <c r="C2" s="43"/>
      <c r="D2" s="42"/>
      <c r="E2" s="42"/>
      <c r="F2" s="42" t="s">
        <v>14</v>
      </c>
      <c r="G2" s="42"/>
      <c r="H2" s="44"/>
      <c r="I2" s="44"/>
      <c r="J2" s="44"/>
      <c r="K2" s="44"/>
      <c r="L2" s="44"/>
      <c r="M2" s="44"/>
      <c r="N2" s="44"/>
      <c r="O2" s="44"/>
      <c r="P2" s="3" t="s">
        <v>0</v>
      </c>
      <c r="V2" s="41"/>
    </row>
    <row r="3" spans="2:16" ht="28.5" customHeight="1">
      <c r="B3" s="42"/>
      <c r="C3" s="42"/>
      <c r="D3" s="42"/>
      <c r="E3" s="42"/>
      <c r="F3" s="45" t="s">
        <v>15</v>
      </c>
      <c r="G3" s="46"/>
      <c r="H3" s="46"/>
      <c r="I3" s="44"/>
      <c r="P3" s="3" t="s">
        <v>1</v>
      </c>
    </row>
    <row r="4" ht="14.25" customHeight="1">
      <c r="E4" s="47" t="s">
        <v>4</v>
      </c>
    </row>
    <row r="5" ht="17.25" customHeight="1"/>
    <row r="6" spans="1:22" ht="14.25" customHeight="1">
      <c r="A6" s="87" t="s">
        <v>6</v>
      </c>
      <c r="B6" s="87" t="s">
        <v>16</v>
      </c>
      <c r="C6" s="88" t="s">
        <v>17</v>
      </c>
      <c r="D6" s="88" t="s">
        <v>18</v>
      </c>
      <c r="E6" s="88" t="s">
        <v>19</v>
      </c>
      <c r="F6" s="91" t="s">
        <v>20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88" t="s">
        <v>21</v>
      </c>
      <c r="U6" s="88" t="s">
        <v>22</v>
      </c>
      <c r="V6" s="87" t="s">
        <v>23</v>
      </c>
    </row>
    <row r="7" spans="1:22" ht="12.75">
      <c r="A7" s="87"/>
      <c r="B7" s="87"/>
      <c r="C7" s="87"/>
      <c r="D7" s="87"/>
      <c r="E7" s="87"/>
      <c r="F7" s="48">
        <v>7</v>
      </c>
      <c r="G7" s="49" t="s">
        <v>24</v>
      </c>
      <c r="H7" s="48">
        <v>8</v>
      </c>
      <c r="I7" s="49" t="s">
        <v>24</v>
      </c>
      <c r="J7" s="48">
        <v>9</v>
      </c>
      <c r="K7" s="49" t="s">
        <v>24</v>
      </c>
      <c r="L7" s="48">
        <v>10</v>
      </c>
      <c r="M7" s="49" t="s">
        <v>24</v>
      </c>
      <c r="N7" s="48">
        <v>11</v>
      </c>
      <c r="O7" s="49" t="s">
        <v>24</v>
      </c>
      <c r="P7" s="48">
        <v>12</v>
      </c>
      <c r="Q7" s="49" t="s">
        <v>24</v>
      </c>
      <c r="R7" s="48">
        <v>13</v>
      </c>
      <c r="S7" s="49" t="s">
        <v>24</v>
      </c>
      <c r="T7" s="88"/>
      <c r="U7" s="88"/>
      <c r="V7" s="88"/>
    </row>
    <row r="8" spans="1:22" ht="15">
      <c r="A8" s="89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4" ht="15.75">
      <c r="A9" s="50">
        <v>7</v>
      </c>
      <c r="B9" s="112" t="str">
        <f>квалификация!B15</f>
        <v>Белов Андрей</v>
      </c>
      <c r="C9" s="118">
        <f>квалификация!I15</f>
        <v>1220</v>
      </c>
      <c r="D9" s="114">
        <f aca="true" t="shared" si="0" ref="D9:D18">SUM(C9,F9:S9)</f>
        <v>2992</v>
      </c>
      <c r="E9" s="115">
        <f aca="true" t="shared" si="1" ref="E9:E18">SUM(C9,F9,H9,J9,L9,N9,P9,R9)/(13-COUNTBLANK(F9:S9)/2)</f>
        <v>216.30769230769232</v>
      </c>
      <c r="F9" s="116">
        <v>216</v>
      </c>
      <c r="G9" s="116">
        <v>0</v>
      </c>
      <c r="H9" s="116">
        <v>268</v>
      </c>
      <c r="I9" s="116">
        <v>30</v>
      </c>
      <c r="J9" s="116">
        <v>225</v>
      </c>
      <c r="K9" s="116">
        <v>30</v>
      </c>
      <c r="L9" s="116">
        <v>221</v>
      </c>
      <c r="M9" s="116">
        <v>30</v>
      </c>
      <c r="N9" s="116">
        <v>245</v>
      </c>
      <c r="O9" s="116">
        <v>30</v>
      </c>
      <c r="P9" s="116">
        <v>203</v>
      </c>
      <c r="Q9" s="116">
        <v>30</v>
      </c>
      <c r="R9" s="116">
        <v>214</v>
      </c>
      <c r="S9" s="116">
        <v>30</v>
      </c>
      <c r="T9" s="114">
        <f aca="true" t="shared" si="2" ref="T9:T18">SUM(G9,I9,K9,M9,S9,O9,Q9)</f>
        <v>180</v>
      </c>
      <c r="U9" s="117">
        <f aca="true" t="shared" si="3" ref="U9:U18">AVERAGE(F9,H9,J9,L9,R9,N9,P9)</f>
        <v>227.42857142857142</v>
      </c>
      <c r="V9" s="113">
        <v>1</v>
      </c>
      <c r="W9" s="57"/>
      <c r="X9" s="58"/>
    </row>
    <row r="10" spans="1:24" ht="15.75">
      <c r="A10" s="50">
        <v>1</v>
      </c>
      <c r="B10" s="119" t="str">
        <f>квалификация!B9</f>
        <v>Марченко Петр</v>
      </c>
      <c r="C10" s="120">
        <f>квалификация!I9</f>
        <v>1380</v>
      </c>
      <c r="D10" s="121">
        <f t="shared" si="0"/>
        <v>2966</v>
      </c>
      <c r="E10" s="122">
        <f t="shared" si="1"/>
        <v>218.92307692307693</v>
      </c>
      <c r="F10" s="123">
        <v>210</v>
      </c>
      <c r="G10" s="123">
        <v>0</v>
      </c>
      <c r="H10" s="123">
        <v>220</v>
      </c>
      <c r="I10" s="123">
        <v>0</v>
      </c>
      <c r="J10" s="123">
        <v>212</v>
      </c>
      <c r="K10" s="123">
        <v>0</v>
      </c>
      <c r="L10" s="123">
        <v>226</v>
      </c>
      <c r="M10" s="123">
        <v>30</v>
      </c>
      <c r="N10" s="123">
        <v>229</v>
      </c>
      <c r="O10" s="123">
        <v>30</v>
      </c>
      <c r="P10" s="123">
        <v>196</v>
      </c>
      <c r="Q10" s="123">
        <v>30</v>
      </c>
      <c r="R10" s="123">
        <v>173</v>
      </c>
      <c r="S10" s="123">
        <v>30</v>
      </c>
      <c r="T10" s="121">
        <f t="shared" si="2"/>
        <v>120</v>
      </c>
      <c r="U10" s="124">
        <f t="shared" si="3"/>
        <v>209.42857142857142</v>
      </c>
      <c r="V10" s="125">
        <v>2</v>
      </c>
      <c r="W10" s="57"/>
      <c r="X10" s="58"/>
    </row>
    <row r="11" spans="1:24" ht="15.75">
      <c r="A11" s="50">
        <v>13</v>
      </c>
      <c r="B11" s="51" t="str">
        <f>квалификация!B21</f>
        <v>Лазарев Сергей</v>
      </c>
      <c r="C11" s="52">
        <f>квалификация!I21</f>
        <v>1152</v>
      </c>
      <c r="D11" s="53">
        <f t="shared" si="0"/>
        <v>2837</v>
      </c>
      <c r="E11" s="54">
        <f t="shared" si="1"/>
        <v>206.69230769230768</v>
      </c>
      <c r="F11" s="55">
        <v>277</v>
      </c>
      <c r="G11" s="55">
        <v>30</v>
      </c>
      <c r="H11" s="55">
        <v>210</v>
      </c>
      <c r="I11" s="55">
        <v>30</v>
      </c>
      <c r="J11" s="55">
        <v>180</v>
      </c>
      <c r="K11" s="55">
        <v>0</v>
      </c>
      <c r="L11" s="55">
        <v>227</v>
      </c>
      <c r="M11" s="55">
        <v>30</v>
      </c>
      <c r="N11" s="55">
        <v>170</v>
      </c>
      <c r="O11" s="55">
        <v>0</v>
      </c>
      <c r="P11" s="55">
        <v>192</v>
      </c>
      <c r="Q11" s="55">
        <v>30</v>
      </c>
      <c r="R11" s="55">
        <v>279</v>
      </c>
      <c r="S11" s="55">
        <v>30</v>
      </c>
      <c r="T11" s="53">
        <f t="shared" si="2"/>
        <v>150</v>
      </c>
      <c r="U11" s="56">
        <f t="shared" si="3"/>
        <v>219.28571428571428</v>
      </c>
      <c r="V11" s="50">
        <v>3</v>
      </c>
      <c r="W11" s="57"/>
      <c r="X11" s="58"/>
    </row>
    <row r="12" spans="1:24" ht="15.75">
      <c r="A12" s="50">
        <v>5</v>
      </c>
      <c r="B12" s="51" t="str">
        <f>квалификация!B13</f>
        <v>Анипко Александр</v>
      </c>
      <c r="C12" s="52">
        <f>квалификация!I13</f>
        <v>1269</v>
      </c>
      <c r="D12" s="53">
        <f t="shared" si="0"/>
        <v>2735</v>
      </c>
      <c r="E12" s="54">
        <f t="shared" si="1"/>
        <v>201.15384615384616</v>
      </c>
      <c r="F12" s="55">
        <v>186</v>
      </c>
      <c r="G12" s="55">
        <v>30</v>
      </c>
      <c r="H12" s="55">
        <v>225</v>
      </c>
      <c r="I12" s="55">
        <v>30</v>
      </c>
      <c r="J12" s="55">
        <v>194</v>
      </c>
      <c r="K12" s="55">
        <v>0</v>
      </c>
      <c r="L12" s="55">
        <v>215</v>
      </c>
      <c r="M12" s="55">
        <v>30</v>
      </c>
      <c r="N12" s="55">
        <v>175</v>
      </c>
      <c r="O12" s="55">
        <v>30</v>
      </c>
      <c r="P12" s="55">
        <v>178</v>
      </c>
      <c r="Q12" s="55">
        <v>0</v>
      </c>
      <c r="R12" s="55">
        <v>173</v>
      </c>
      <c r="S12" s="55">
        <v>0</v>
      </c>
      <c r="T12" s="53">
        <f t="shared" si="2"/>
        <v>120</v>
      </c>
      <c r="U12" s="56">
        <f t="shared" si="3"/>
        <v>192.28571428571428</v>
      </c>
      <c r="V12" s="50">
        <v>4</v>
      </c>
      <c r="W12" s="57"/>
      <c r="X12" s="58"/>
    </row>
    <row r="13" spans="1:24" ht="15.75">
      <c r="A13" s="50">
        <v>11</v>
      </c>
      <c r="B13" s="51" t="str">
        <f>квалификация!B19</f>
        <v>Поляков Александр</v>
      </c>
      <c r="C13" s="52">
        <f>квалификация!I19</f>
        <v>1180</v>
      </c>
      <c r="D13" s="53">
        <f t="shared" si="0"/>
        <v>2648</v>
      </c>
      <c r="E13" s="54">
        <f t="shared" si="1"/>
        <v>194.46153846153845</v>
      </c>
      <c r="F13" s="55">
        <v>206</v>
      </c>
      <c r="G13" s="55">
        <v>30</v>
      </c>
      <c r="H13" s="55">
        <v>221</v>
      </c>
      <c r="I13" s="55">
        <v>30</v>
      </c>
      <c r="J13" s="55">
        <v>192</v>
      </c>
      <c r="K13" s="55">
        <v>30</v>
      </c>
      <c r="L13" s="55">
        <v>192</v>
      </c>
      <c r="M13" s="55">
        <v>0</v>
      </c>
      <c r="N13" s="55">
        <v>152</v>
      </c>
      <c r="O13" s="55">
        <v>0</v>
      </c>
      <c r="P13" s="55">
        <v>202</v>
      </c>
      <c r="Q13" s="55">
        <v>30</v>
      </c>
      <c r="R13" s="55">
        <v>183</v>
      </c>
      <c r="S13" s="55">
        <v>0</v>
      </c>
      <c r="T13" s="53">
        <f t="shared" si="2"/>
        <v>120</v>
      </c>
      <c r="U13" s="56">
        <f t="shared" si="3"/>
        <v>192.57142857142858</v>
      </c>
      <c r="V13" s="50">
        <v>5</v>
      </c>
      <c r="W13" s="57"/>
      <c r="X13" s="58"/>
    </row>
    <row r="14" spans="1:24" ht="15.75">
      <c r="A14" s="50">
        <v>3</v>
      </c>
      <c r="B14" s="51" t="str">
        <f>квалификация!B11</f>
        <v>Гущин Александр</v>
      </c>
      <c r="C14" s="52">
        <f>квалификация!I11</f>
        <v>1300</v>
      </c>
      <c r="D14" s="53">
        <f t="shared" si="0"/>
        <v>2608</v>
      </c>
      <c r="E14" s="54">
        <f t="shared" si="1"/>
        <v>198.30769230769232</v>
      </c>
      <c r="F14" s="55">
        <v>163</v>
      </c>
      <c r="G14" s="55">
        <v>0</v>
      </c>
      <c r="H14" s="55">
        <v>230</v>
      </c>
      <c r="I14" s="55">
        <v>0</v>
      </c>
      <c r="J14" s="55">
        <v>209</v>
      </c>
      <c r="K14" s="55">
        <v>0</v>
      </c>
      <c r="L14" s="55">
        <v>149</v>
      </c>
      <c r="M14" s="59">
        <v>0</v>
      </c>
      <c r="N14" s="59">
        <v>204</v>
      </c>
      <c r="O14" s="59">
        <v>30</v>
      </c>
      <c r="P14" s="59">
        <v>182</v>
      </c>
      <c r="Q14" s="59">
        <v>0</v>
      </c>
      <c r="R14" s="59">
        <v>141</v>
      </c>
      <c r="S14" s="55">
        <v>0</v>
      </c>
      <c r="T14" s="53">
        <f t="shared" si="2"/>
        <v>30</v>
      </c>
      <c r="U14" s="56">
        <f t="shared" si="3"/>
        <v>182.57142857142858</v>
      </c>
      <c r="V14" s="50">
        <v>6</v>
      </c>
      <c r="W14" s="57"/>
      <c r="X14" s="58"/>
    </row>
    <row r="15" spans="1:24" ht="15.75">
      <c r="A15" s="50">
        <v>9</v>
      </c>
      <c r="B15" s="51" t="str">
        <f>квалификация!B17</f>
        <v>Тарапатин Василий</v>
      </c>
      <c r="C15" s="52">
        <f>квалификация!I17</f>
        <v>1213</v>
      </c>
      <c r="D15" s="53">
        <f t="shared" si="0"/>
        <v>2505</v>
      </c>
      <c r="E15" s="54">
        <f t="shared" si="1"/>
        <v>188.07692307692307</v>
      </c>
      <c r="F15" s="55">
        <v>191</v>
      </c>
      <c r="G15" s="55">
        <v>30</v>
      </c>
      <c r="H15" s="55">
        <v>151</v>
      </c>
      <c r="I15" s="55">
        <v>0</v>
      </c>
      <c r="J15" s="55">
        <v>151</v>
      </c>
      <c r="K15" s="55">
        <v>0</v>
      </c>
      <c r="L15" s="55">
        <v>146</v>
      </c>
      <c r="M15" s="55">
        <v>0</v>
      </c>
      <c r="N15" s="55">
        <v>164</v>
      </c>
      <c r="O15" s="55">
        <v>0</v>
      </c>
      <c r="P15" s="55">
        <v>186</v>
      </c>
      <c r="Q15" s="55">
        <v>0</v>
      </c>
      <c r="R15" s="55">
        <v>243</v>
      </c>
      <c r="S15" s="55">
        <v>30</v>
      </c>
      <c r="T15" s="53">
        <f t="shared" si="2"/>
        <v>60</v>
      </c>
      <c r="U15" s="56">
        <f t="shared" si="3"/>
        <v>176</v>
      </c>
      <c r="V15" s="50">
        <v>7</v>
      </c>
      <c r="W15" s="57"/>
      <c r="X15" s="58"/>
    </row>
    <row r="16" spans="1:24" ht="15.75">
      <c r="A16" s="50">
        <v>15</v>
      </c>
      <c r="B16" s="51" t="str">
        <f>квалификация!B23</f>
        <v>Вайнман Алексей</v>
      </c>
      <c r="C16" s="52">
        <f>квалификация!I23</f>
        <v>1139</v>
      </c>
      <c r="D16" s="53">
        <f t="shared" si="0"/>
        <v>2502</v>
      </c>
      <c r="E16" s="54">
        <f t="shared" si="1"/>
        <v>185.53846153846155</v>
      </c>
      <c r="F16" s="55">
        <v>228</v>
      </c>
      <c r="G16" s="55">
        <v>30</v>
      </c>
      <c r="H16" s="55">
        <v>144</v>
      </c>
      <c r="I16" s="55">
        <v>0</v>
      </c>
      <c r="J16" s="55">
        <v>227</v>
      </c>
      <c r="K16" s="55">
        <v>30</v>
      </c>
      <c r="L16" s="55">
        <v>144</v>
      </c>
      <c r="M16" s="55">
        <v>0</v>
      </c>
      <c r="N16" s="55">
        <v>220</v>
      </c>
      <c r="O16" s="55">
        <v>30</v>
      </c>
      <c r="P16" s="55">
        <v>158</v>
      </c>
      <c r="Q16" s="55">
        <v>0</v>
      </c>
      <c r="R16" s="55">
        <v>152</v>
      </c>
      <c r="S16" s="55">
        <v>0</v>
      </c>
      <c r="T16" s="53">
        <f t="shared" si="2"/>
        <v>90</v>
      </c>
      <c r="U16" s="56">
        <f t="shared" si="3"/>
        <v>181.85714285714286</v>
      </c>
      <c r="V16" s="50">
        <v>8</v>
      </c>
      <c r="W16" s="57"/>
      <c r="X16" s="58"/>
    </row>
    <row r="17" spans="1:24" ht="15.75">
      <c r="A17" s="50">
        <v>19</v>
      </c>
      <c r="B17" s="51" t="str">
        <f>квалификация!B27</f>
        <v>Иванова Ольга</v>
      </c>
      <c r="C17" s="52">
        <f>квалификация!I27</f>
        <v>1103</v>
      </c>
      <c r="D17" s="53">
        <f t="shared" si="0"/>
        <v>2465</v>
      </c>
      <c r="E17" s="54">
        <f t="shared" si="1"/>
        <v>182.69230769230768</v>
      </c>
      <c r="F17" s="55">
        <v>183</v>
      </c>
      <c r="G17" s="60">
        <v>0</v>
      </c>
      <c r="H17" s="55">
        <v>173</v>
      </c>
      <c r="I17" s="55">
        <v>30</v>
      </c>
      <c r="J17" s="55">
        <v>228</v>
      </c>
      <c r="K17" s="55">
        <v>30</v>
      </c>
      <c r="L17" s="55">
        <v>166</v>
      </c>
      <c r="M17" s="61">
        <v>0</v>
      </c>
      <c r="N17" s="61">
        <v>186</v>
      </c>
      <c r="O17" s="61">
        <v>0</v>
      </c>
      <c r="P17" s="61">
        <v>158</v>
      </c>
      <c r="Q17" s="61">
        <v>0</v>
      </c>
      <c r="R17" s="55">
        <v>178</v>
      </c>
      <c r="S17" s="55">
        <v>30</v>
      </c>
      <c r="T17" s="53">
        <f t="shared" si="2"/>
        <v>90</v>
      </c>
      <c r="U17" s="56">
        <f t="shared" si="3"/>
        <v>181.71428571428572</v>
      </c>
      <c r="V17" s="50">
        <v>9</v>
      </c>
      <c r="W17" s="57"/>
      <c r="X17" s="58"/>
    </row>
    <row r="18" spans="1:24" ht="15.75">
      <c r="A18" s="50">
        <v>17</v>
      </c>
      <c r="B18" s="51" t="str">
        <f>квалификация!B25</f>
        <v>Тетюшев Александр</v>
      </c>
      <c r="C18" s="52">
        <f>квалификация!I25</f>
        <v>1124</v>
      </c>
      <c r="D18" s="53">
        <f t="shared" si="0"/>
        <v>2363</v>
      </c>
      <c r="E18" s="54">
        <f t="shared" si="1"/>
        <v>174.84615384615384</v>
      </c>
      <c r="F18" s="55">
        <v>176</v>
      </c>
      <c r="G18" s="55">
        <v>0</v>
      </c>
      <c r="H18" s="55">
        <v>131</v>
      </c>
      <c r="I18" s="55">
        <v>0</v>
      </c>
      <c r="J18" s="55">
        <v>153</v>
      </c>
      <c r="K18" s="55">
        <v>30</v>
      </c>
      <c r="L18" s="55">
        <v>184</v>
      </c>
      <c r="M18" s="55">
        <v>30</v>
      </c>
      <c r="N18" s="55">
        <v>169</v>
      </c>
      <c r="O18" s="55">
        <v>0</v>
      </c>
      <c r="P18" s="55">
        <v>171</v>
      </c>
      <c r="Q18" s="55">
        <v>30</v>
      </c>
      <c r="R18" s="55">
        <v>165</v>
      </c>
      <c r="S18" s="55">
        <v>0</v>
      </c>
      <c r="T18" s="53">
        <f t="shared" si="2"/>
        <v>90</v>
      </c>
      <c r="U18" s="56">
        <f t="shared" si="3"/>
        <v>164.14285714285714</v>
      </c>
      <c r="V18" s="50">
        <v>10</v>
      </c>
      <c r="W18" s="57"/>
      <c r="X18" s="58"/>
    </row>
    <row r="19" spans="1:23" ht="14.25">
      <c r="A19" s="90" t="s">
        <v>26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57"/>
    </row>
    <row r="20" spans="1:24" ht="15.75">
      <c r="A20" s="50">
        <v>4</v>
      </c>
      <c r="B20" s="112" t="str">
        <f>квалификация!B12</f>
        <v>Мисходжев Руслан</v>
      </c>
      <c r="C20" s="113">
        <f>квалификация!I12</f>
        <v>1277</v>
      </c>
      <c r="D20" s="114">
        <f aca="true" t="shared" si="4" ref="D20:D29">SUM(C20,F20:S20)</f>
        <v>3070</v>
      </c>
      <c r="E20" s="115">
        <f aca="true" t="shared" si="5" ref="E20:E29">SUM(C20,F20,H20,J20,L20,N20,P20,R20)/(13-COUNTBLANK(F20:S20)/2)</f>
        <v>220</v>
      </c>
      <c r="F20" s="116">
        <v>202</v>
      </c>
      <c r="G20" s="116">
        <v>30</v>
      </c>
      <c r="H20" s="116">
        <v>226</v>
      </c>
      <c r="I20" s="116">
        <v>30</v>
      </c>
      <c r="J20" s="116">
        <v>219</v>
      </c>
      <c r="K20" s="116">
        <v>30</v>
      </c>
      <c r="L20" s="116">
        <v>211</v>
      </c>
      <c r="M20" s="116">
        <v>30</v>
      </c>
      <c r="N20" s="116">
        <v>268</v>
      </c>
      <c r="O20" s="116">
        <v>30</v>
      </c>
      <c r="P20" s="116">
        <v>213</v>
      </c>
      <c r="Q20" s="116">
        <v>30</v>
      </c>
      <c r="R20" s="116">
        <v>244</v>
      </c>
      <c r="S20" s="116">
        <v>30</v>
      </c>
      <c r="T20" s="114">
        <f aca="true" t="shared" si="6" ref="T20:T29">SUM(G20,I20,K20,M20,S20,O20,Q20)</f>
        <v>210</v>
      </c>
      <c r="U20" s="117">
        <f aca="true" t="shared" si="7" ref="U20:U29">AVERAGE(F20,H20,J20,L20,R20,N20,P20)</f>
        <v>226.14285714285714</v>
      </c>
      <c r="V20" s="113">
        <v>1</v>
      </c>
      <c r="W20" s="57"/>
      <c r="X20" s="58"/>
    </row>
    <row r="21" spans="1:24" ht="15.75">
      <c r="A21" s="50">
        <v>6</v>
      </c>
      <c r="B21" s="119" t="str">
        <f>квалификация!B14</f>
        <v>Вайнман Марина</v>
      </c>
      <c r="C21" s="125">
        <f>квалификация!I14</f>
        <v>1250</v>
      </c>
      <c r="D21" s="121">
        <f t="shared" si="4"/>
        <v>3041</v>
      </c>
      <c r="E21" s="122">
        <f t="shared" si="5"/>
        <v>220.07692307692307</v>
      </c>
      <c r="F21" s="123">
        <v>170</v>
      </c>
      <c r="G21" s="123">
        <v>0</v>
      </c>
      <c r="H21" s="123">
        <v>228</v>
      </c>
      <c r="I21" s="123">
        <v>30</v>
      </c>
      <c r="J21" s="123">
        <v>237</v>
      </c>
      <c r="K21" s="123">
        <v>30</v>
      </c>
      <c r="L21" s="123">
        <v>250</v>
      </c>
      <c r="M21" s="123">
        <v>30</v>
      </c>
      <c r="N21" s="123">
        <v>272</v>
      </c>
      <c r="O21" s="123">
        <v>30</v>
      </c>
      <c r="P21" s="123">
        <v>220</v>
      </c>
      <c r="Q21" s="123">
        <v>30</v>
      </c>
      <c r="R21" s="123">
        <v>234</v>
      </c>
      <c r="S21" s="123">
        <v>30</v>
      </c>
      <c r="T21" s="121">
        <f t="shared" si="6"/>
        <v>180</v>
      </c>
      <c r="U21" s="124">
        <f t="shared" si="7"/>
        <v>230.14285714285714</v>
      </c>
      <c r="V21" s="125">
        <v>2</v>
      </c>
      <c r="W21" s="57"/>
      <c r="X21" s="58"/>
    </row>
    <row r="22" spans="1:24" ht="15.75">
      <c r="A22" s="50">
        <v>8</v>
      </c>
      <c r="B22" s="51" t="str">
        <f>квалификация!B16</f>
        <v>Безотосный Алексей</v>
      </c>
      <c r="C22" s="50">
        <f>квалификация!I16</f>
        <v>1216</v>
      </c>
      <c r="D22" s="53">
        <f t="shared" si="4"/>
        <v>2894</v>
      </c>
      <c r="E22" s="54">
        <f t="shared" si="5"/>
        <v>213.3846153846154</v>
      </c>
      <c r="F22" s="55">
        <v>225</v>
      </c>
      <c r="G22" s="55">
        <v>30</v>
      </c>
      <c r="H22" s="55">
        <v>165</v>
      </c>
      <c r="I22" s="55">
        <v>0</v>
      </c>
      <c r="J22" s="55">
        <v>193</v>
      </c>
      <c r="K22" s="55">
        <v>0</v>
      </c>
      <c r="L22" s="55">
        <v>235</v>
      </c>
      <c r="M22" s="55">
        <v>30</v>
      </c>
      <c r="N22" s="55">
        <v>268</v>
      </c>
      <c r="O22" s="55">
        <v>30</v>
      </c>
      <c r="P22" s="55">
        <v>248</v>
      </c>
      <c r="Q22" s="55">
        <v>30</v>
      </c>
      <c r="R22" s="55">
        <v>224</v>
      </c>
      <c r="S22" s="55">
        <v>0</v>
      </c>
      <c r="T22" s="53">
        <f t="shared" si="6"/>
        <v>120</v>
      </c>
      <c r="U22" s="56">
        <f t="shared" si="7"/>
        <v>222.57142857142858</v>
      </c>
      <c r="V22" s="50">
        <v>3</v>
      </c>
      <c r="W22" s="57"/>
      <c r="X22" s="58"/>
    </row>
    <row r="23" spans="1:24" ht="15.75">
      <c r="A23" s="50">
        <v>2</v>
      </c>
      <c r="B23" s="51" t="str">
        <f>квалификация!B10</f>
        <v>Тихонов Константин</v>
      </c>
      <c r="C23" s="50">
        <f>квалификация!I10</f>
        <v>1313</v>
      </c>
      <c r="D23" s="53">
        <f t="shared" si="4"/>
        <v>2727</v>
      </c>
      <c r="E23" s="54">
        <f t="shared" si="5"/>
        <v>202.84615384615384</v>
      </c>
      <c r="F23" s="55">
        <v>213</v>
      </c>
      <c r="G23" s="55">
        <v>30</v>
      </c>
      <c r="H23" s="55">
        <v>170</v>
      </c>
      <c r="I23" s="55">
        <v>0</v>
      </c>
      <c r="J23" s="55">
        <v>207</v>
      </c>
      <c r="K23" s="55">
        <v>30</v>
      </c>
      <c r="L23" s="55">
        <v>163</v>
      </c>
      <c r="M23" s="55">
        <v>0</v>
      </c>
      <c r="N23" s="55">
        <v>171</v>
      </c>
      <c r="O23" s="55">
        <v>0</v>
      </c>
      <c r="P23" s="55">
        <v>208</v>
      </c>
      <c r="Q23" s="55">
        <v>30</v>
      </c>
      <c r="R23" s="55">
        <v>192</v>
      </c>
      <c r="S23" s="55">
        <v>0</v>
      </c>
      <c r="T23" s="53">
        <f t="shared" si="6"/>
        <v>90</v>
      </c>
      <c r="U23" s="56">
        <f t="shared" si="7"/>
        <v>189.14285714285714</v>
      </c>
      <c r="V23" s="50">
        <v>4</v>
      </c>
      <c r="W23" s="57"/>
      <c r="X23" s="58"/>
    </row>
    <row r="24" spans="1:24" ht="15.75">
      <c r="A24" s="50">
        <v>12</v>
      </c>
      <c r="B24" s="51" t="str">
        <f>квалификация!B20</f>
        <v>Антюфеева Елена</v>
      </c>
      <c r="C24" s="50">
        <f>квалификация!I20</f>
        <v>1174</v>
      </c>
      <c r="D24" s="53">
        <f t="shared" si="4"/>
        <v>2552</v>
      </c>
      <c r="E24" s="54">
        <f t="shared" si="5"/>
        <v>189.3846153846154</v>
      </c>
      <c r="F24" s="55">
        <v>139</v>
      </c>
      <c r="G24" s="55">
        <v>0</v>
      </c>
      <c r="H24" s="55">
        <v>173</v>
      </c>
      <c r="I24" s="55">
        <v>0</v>
      </c>
      <c r="J24" s="55">
        <v>168</v>
      </c>
      <c r="K24" s="55">
        <v>30</v>
      </c>
      <c r="L24" s="55">
        <v>181</v>
      </c>
      <c r="M24" s="55">
        <v>30</v>
      </c>
      <c r="N24" s="55">
        <v>201</v>
      </c>
      <c r="O24" s="55">
        <v>0</v>
      </c>
      <c r="P24" s="55">
        <v>211</v>
      </c>
      <c r="Q24" s="55">
        <v>0</v>
      </c>
      <c r="R24" s="55">
        <v>215</v>
      </c>
      <c r="S24" s="55">
        <v>30</v>
      </c>
      <c r="T24" s="53">
        <f t="shared" si="6"/>
        <v>90</v>
      </c>
      <c r="U24" s="56">
        <f t="shared" si="7"/>
        <v>184</v>
      </c>
      <c r="V24" s="50">
        <v>5</v>
      </c>
      <c r="W24" s="57"/>
      <c r="X24" s="58"/>
    </row>
    <row r="25" spans="1:24" ht="15.75">
      <c r="A25" s="50">
        <v>20</v>
      </c>
      <c r="B25" s="51" t="str">
        <f>квалификация!B28</f>
        <v>Мезинов Антон</v>
      </c>
      <c r="C25" s="50">
        <f>квалификация!I28</f>
        <v>1085</v>
      </c>
      <c r="D25" s="53">
        <f t="shared" si="4"/>
        <v>2512</v>
      </c>
      <c r="E25" s="54">
        <f t="shared" si="5"/>
        <v>184</v>
      </c>
      <c r="F25" s="55">
        <v>175</v>
      </c>
      <c r="G25" s="55">
        <v>30</v>
      </c>
      <c r="H25" s="55">
        <v>189</v>
      </c>
      <c r="I25" s="55">
        <v>30</v>
      </c>
      <c r="J25" s="55">
        <v>182</v>
      </c>
      <c r="K25" s="55">
        <v>0</v>
      </c>
      <c r="L25" s="55">
        <v>190</v>
      </c>
      <c r="M25" s="55">
        <v>0</v>
      </c>
      <c r="N25" s="55">
        <v>179</v>
      </c>
      <c r="O25" s="55">
        <v>30</v>
      </c>
      <c r="P25" s="55">
        <v>197</v>
      </c>
      <c r="Q25" s="55">
        <v>0</v>
      </c>
      <c r="R25" s="55">
        <v>195</v>
      </c>
      <c r="S25" s="55">
        <v>30</v>
      </c>
      <c r="T25" s="53">
        <f t="shared" si="6"/>
        <v>120</v>
      </c>
      <c r="U25" s="56">
        <f t="shared" si="7"/>
        <v>186.71428571428572</v>
      </c>
      <c r="V25" s="50">
        <v>6</v>
      </c>
      <c r="W25" s="57"/>
      <c r="X25" s="58"/>
    </row>
    <row r="26" spans="1:24" ht="15.75">
      <c r="A26" s="50">
        <v>16</v>
      </c>
      <c r="B26" s="51" t="str">
        <f>квалификация!B24</f>
        <v>Фамин Денис</v>
      </c>
      <c r="C26" s="50">
        <f>квалификация!I24</f>
        <v>1135</v>
      </c>
      <c r="D26" s="53">
        <f t="shared" si="4"/>
        <v>2459</v>
      </c>
      <c r="E26" s="54">
        <f t="shared" si="5"/>
        <v>182.23076923076923</v>
      </c>
      <c r="F26" s="55">
        <v>183</v>
      </c>
      <c r="G26" s="55">
        <v>0</v>
      </c>
      <c r="H26" s="55">
        <v>145</v>
      </c>
      <c r="I26" s="55">
        <v>0</v>
      </c>
      <c r="J26" s="55">
        <v>157</v>
      </c>
      <c r="K26" s="55">
        <v>0</v>
      </c>
      <c r="L26" s="55">
        <v>197</v>
      </c>
      <c r="M26" s="55">
        <v>0</v>
      </c>
      <c r="N26" s="55">
        <v>157</v>
      </c>
      <c r="O26" s="55">
        <v>30</v>
      </c>
      <c r="P26" s="55">
        <v>193</v>
      </c>
      <c r="Q26" s="55">
        <v>30</v>
      </c>
      <c r="R26" s="55">
        <v>202</v>
      </c>
      <c r="S26" s="55">
        <v>30</v>
      </c>
      <c r="T26" s="53">
        <f t="shared" si="6"/>
        <v>90</v>
      </c>
      <c r="U26" s="56">
        <f t="shared" si="7"/>
        <v>176.28571428571428</v>
      </c>
      <c r="V26" s="50">
        <v>7</v>
      </c>
      <c r="W26" s="57"/>
      <c r="X26" s="58"/>
    </row>
    <row r="27" spans="1:24" ht="15.75">
      <c r="A27" s="50">
        <v>10</v>
      </c>
      <c r="B27" s="51" t="str">
        <f>квалификация!B18</f>
        <v>Лаптев Вячеслав</v>
      </c>
      <c r="C27" s="50">
        <f>квалификация!I18</f>
        <v>1188</v>
      </c>
      <c r="D27" s="53">
        <f t="shared" si="4"/>
        <v>2413</v>
      </c>
      <c r="E27" s="54">
        <f t="shared" si="5"/>
        <v>183.30769230769232</v>
      </c>
      <c r="F27" s="55">
        <v>151</v>
      </c>
      <c r="G27" s="55">
        <v>0</v>
      </c>
      <c r="H27" s="55">
        <v>172</v>
      </c>
      <c r="I27" s="55">
        <v>0</v>
      </c>
      <c r="J27" s="55">
        <v>208</v>
      </c>
      <c r="K27" s="55">
        <v>30</v>
      </c>
      <c r="L27" s="55">
        <v>218</v>
      </c>
      <c r="M27" s="55">
        <v>0</v>
      </c>
      <c r="N27" s="55">
        <v>155</v>
      </c>
      <c r="O27" s="55">
        <v>0</v>
      </c>
      <c r="P27" s="55">
        <v>134</v>
      </c>
      <c r="Q27" s="55">
        <v>0</v>
      </c>
      <c r="R27" s="55">
        <v>157</v>
      </c>
      <c r="S27" s="55">
        <v>0</v>
      </c>
      <c r="T27" s="53">
        <f t="shared" si="6"/>
        <v>30</v>
      </c>
      <c r="U27" s="56">
        <f t="shared" si="7"/>
        <v>170.71428571428572</v>
      </c>
      <c r="V27" s="50">
        <v>8</v>
      </c>
      <c r="W27" s="57"/>
      <c r="X27" s="58"/>
    </row>
    <row r="28" spans="1:24" ht="15.75">
      <c r="A28" s="50">
        <v>14</v>
      </c>
      <c r="B28" s="51" t="str">
        <f>квалификация!B22</f>
        <v>Калачев Петр</v>
      </c>
      <c r="C28" s="50">
        <f>квалификация!I22</f>
        <v>1145</v>
      </c>
      <c r="D28" s="53">
        <f t="shared" si="4"/>
        <v>2365</v>
      </c>
      <c r="E28" s="54">
        <f t="shared" si="5"/>
        <v>177.30769230769232</v>
      </c>
      <c r="F28" s="55">
        <v>167</v>
      </c>
      <c r="G28" s="55">
        <v>0</v>
      </c>
      <c r="H28" s="55">
        <v>177</v>
      </c>
      <c r="I28" s="55">
        <v>30</v>
      </c>
      <c r="J28" s="55">
        <v>150</v>
      </c>
      <c r="K28" s="55">
        <v>0</v>
      </c>
      <c r="L28" s="55">
        <v>212</v>
      </c>
      <c r="M28" s="55">
        <v>30</v>
      </c>
      <c r="N28" s="55">
        <v>108</v>
      </c>
      <c r="O28" s="55">
        <v>0</v>
      </c>
      <c r="P28" s="62">
        <v>197</v>
      </c>
      <c r="Q28" s="55">
        <v>0</v>
      </c>
      <c r="R28" s="55">
        <v>149</v>
      </c>
      <c r="S28" s="55">
        <v>0</v>
      </c>
      <c r="T28" s="53">
        <f t="shared" si="6"/>
        <v>60</v>
      </c>
      <c r="U28" s="56">
        <f t="shared" si="7"/>
        <v>165.71428571428572</v>
      </c>
      <c r="V28" s="50">
        <v>9</v>
      </c>
      <c r="W28" s="57"/>
      <c r="X28" s="58"/>
    </row>
    <row r="29" spans="1:24" ht="15.75">
      <c r="A29" s="50">
        <v>18</v>
      </c>
      <c r="B29" s="51" t="str">
        <f>квалификация!B26</f>
        <v>Беляков Александр</v>
      </c>
      <c r="C29" s="50">
        <f>квалификация!I26</f>
        <v>1116</v>
      </c>
      <c r="D29" s="53">
        <f t="shared" si="4"/>
        <v>2363</v>
      </c>
      <c r="E29" s="54">
        <f t="shared" si="5"/>
        <v>177.15384615384616</v>
      </c>
      <c r="F29" s="55">
        <v>178</v>
      </c>
      <c r="G29" s="55">
        <v>30</v>
      </c>
      <c r="H29" s="55">
        <v>211</v>
      </c>
      <c r="I29" s="55">
        <v>30</v>
      </c>
      <c r="J29" s="55">
        <v>157</v>
      </c>
      <c r="K29" s="55">
        <v>0</v>
      </c>
      <c r="L29" s="55">
        <v>153</v>
      </c>
      <c r="M29" s="55">
        <v>0</v>
      </c>
      <c r="N29" s="55">
        <v>169</v>
      </c>
      <c r="O29" s="55">
        <v>0</v>
      </c>
      <c r="P29" s="55">
        <v>153</v>
      </c>
      <c r="Q29" s="55">
        <v>0</v>
      </c>
      <c r="R29" s="55">
        <v>166</v>
      </c>
      <c r="S29" s="55">
        <v>0</v>
      </c>
      <c r="T29" s="53">
        <f t="shared" si="6"/>
        <v>60</v>
      </c>
      <c r="U29" s="56">
        <f t="shared" si="7"/>
        <v>169.57142857142858</v>
      </c>
      <c r="V29" s="50">
        <v>10</v>
      </c>
      <c r="W29" s="57"/>
      <c r="X29" s="58"/>
    </row>
  </sheetData>
  <sheetProtection selectLockedCells="1" selectUnlockedCells="1"/>
  <mergeCells count="11">
    <mergeCell ref="D6:D7"/>
    <mergeCell ref="V6:V7"/>
    <mergeCell ref="A8:V8"/>
    <mergeCell ref="A19:V19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43096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tabSelected="1" zoomScale="75" zoomScaleNormal="75" zoomScalePageLayoutView="0" workbookViewId="0" topLeftCell="A3">
      <selection activeCell="Q11" sqref="Q11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8.0039062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0.25">
      <c r="B2" s="63"/>
      <c r="C2" s="63"/>
      <c r="D2" s="63"/>
      <c r="E2" s="63" t="s">
        <v>13</v>
      </c>
      <c r="F2" s="4"/>
      <c r="I2" s="3" t="s">
        <v>0</v>
      </c>
    </row>
    <row r="3" ht="14.25" customHeight="1">
      <c r="I3" s="3" t="s">
        <v>1</v>
      </c>
    </row>
    <row r="4" spans="2:12" ht="26.25">
      <c r="B4" s="63"/>
      <c r="C4" s="63"/>
      <c r="D4" s="4"/>
      <c r="E4" s="64"/>
      <c r="F4" s="4"/>
      <c r="G4" s="47"/>
      <c r="J4" s="65"/>
      <c r="K4" s="47"/>
      <c r="L4" s="47"/>
    </row>
    <row r="5" spans="4:12" ht="15.75">
      <c r="D5" s="47"/>
      <c r="E5" s="47"/>
      <c r="F5" s="47"/>
      <c r="G5" s="47"/>
      <c r="J5" s="65"/>
      <c r="K5" s="47"/>
      <c r="L5" s="47"/>
    </row>
    <row r="6" spans="4:12" ht="23.25">
      <c r="D6" s="47"/>
      <c r="E6" s="47"/>
      <c r="F6" s="66" t="s">
        <v>5</v>
      </c>
      <c r="G6" s="47"/>
      <c r="J6" s="65"/>
      <c r="K6" s="47"/>
      <c r="L6" s="47"/>
    </row>
    <row r="7" spans="2:10" ht="18">
      <c r="B7" s="67"/>
      <c r="C7" s="68"/>
      <c r="D7" s="69"/>
      <c r="E7" s="69"/>
      <c r="F7" s="70" t="s">
        <v>27</v>
      </c>
      <c r="G7" s="47"/>
      <c r="J7" s="5"/>
    </row>
    <row r="9" spans="2:12" ht="20.25">
      <c r="B9" s="63"/>
      <c r="C9" s="4" t="s">
        <v>3</v>
      </c>
      <c r="D9" s="63"/>
      <c r="J9" s="47"/>
      <c r="K9" s="47"/>
      <c r="L9" s="47"/>
    </row>
    <row r="10" spans="3:12" ht="20.25">
      <c r="C10" s="4" t="s">
        <v>28</v>
      </c>
      <c r="J10" s="47"/>
      <c r="K10" s="47"/>
      <c r="L10" s="47"/>
    </row>
    <row r="11" spans="6:12" ht="16.5">
      <c r="F11" s="71" t="s">
        <v>29</v>
      </c>
      <c r="G11" s="72"/>
      <c r="J11" s="47"/>
      <c r="K11" s="47"/>
      <c r="L11" s="47"/>
    </row>
    <row r="12" spans="3:12" ht="15.75">
      <c r="C12" s="65" t="s">
        <v>30</v>
      </c>
      <c r="D12" s="65"/>
      <c r="E12" s="65"/>
      <c r="F12" s="65"/>
      <c r="G12" s="65"/>
      <c r="H12" s="65"/>
      <c r="I12" s="65" t="s">
        <v>31</v>
      </c>
      <c r="J12" s="47"/>
      <c r="K12" s="47"/>
      <c r="L12" s="47"/>
    </row>
    <row r="13" spans="2:12" ht="18">
      <c r="B13" s="70"/>
      <c r="C13" s="69"/>
      <c r="D13" s="69"/>
      <c r="E13" s="69"/>
      <c r="F13" s="70"/>
      <c r="G13" s="47"/>
      <c r="H13" s="47"/>
      <c r="I13" s="47"/>
      <c r="J13" s="47"/>
      <c r="K13" s="47"/>
      <c r="L13" s="47"/>
    </row>
    <row r="14" spans="2:12" ht="18">
      <c r="B14" s="70">
        <v>5</v>
      </c>
      <c r="C14" s="73"/>
      <c r="D14" s="74"/>
      <c r="E14" s="74"/>
      <c r="F14" s="75"/>
      <c r="G14" s="75"/>
      <c r="H14" s="70">
        <v>7</v>
      </c>
      <c r="I14" s="73"/>
      <c r="J14" s="74"/>
      <c r="K14" s="74"/>
      <c r="L14" s="75"/>
    </row>
    <row r="15" spans="2:12" ht="18">
      <c r="B15" s="76"/>
      <c r="C15" s="86" t="s">
        <v>39</v>
      </c>
      <c r="D15" s="74"/>
      <c r="E15" s="74"/>
      <c r="F15" s="47"/>
      <c r="G15" s="47"/>
      <c r="H15" s="76"/>
      <c r="I15" s="73" t="s">
        <v>34</v>
      </c>
      <c r="J15" s="74"/>
      <c r="K15" s="74"/>
      <c r="L15" s="47"/>
    </row>
    <row r="16" spans="2:12" ht="18">
      <c r="B16" s="69"/>
      <c r="C16" s="73" t="s">
        <v>158</v>
      </c>
      <c r="D16" s="77"/>
      <c r="E16" s="77"/>
      <c r="F16" s="73"/>
      <c r="G16" s="74"/>
      <c r="H16" s="69"/>
      <c r="I16" s="73">
        <v>204</v>
      </c>
      <c r="J16" s="77"/>
      <c r="K16" s="77"/>
      <c r="L16" s="73"/>
    </row>
    <row r="17" spans="2:12" ht="18">
      <c r="B17" s="69"/>
      <c r="C17" s="74"/>
      <c r="D17" s="74"/>
      <c r="E17" s="78"/>
      <c r="F17" s="127" t="s">
        <v>154</v>
      </c>
      <c r="G17" s="47"/>
      <c r="H17" s="69"/>
      <c r="I17" s="74"/>
      <c r="J17" s="74"/>
      <c r="K17" s="78"/>
      <c r="L17" s="126" t="s">
        <v>152</v>
      </c>
    </row>
    <row r="18" spans="2:12" ht="18">
      <c r="B18" s="69"/>
      <c r="C18" s="74"/>
      <c r="D18" s="74"/>
      <c r="E18" s="75"/>
      <c r="F18" s="73"/>
      <c r="G18" s="47"/>
      <c r="H18" s="69"/>
      <c r="I18" s="74"/>
      <c r="J18" s="74"/>
      <c r="K18" s="75"/>
      <c r="L18" s="73"/>
    </row>
    <row r="19" spans="2:12" ht="18">
      <c r="B19" s="69">
        <v>6</v>
      </c>
      <c r="C19" s="73"/>
      <c r="D19" s="47"/>
      <c r="E19" s="47"/>
      <c r="F19" s="47"/>
      <c r="G19" s="47"/>
      <c r="H19" s="69">
        <v>8</v>
      </c>
      <c r="I19" s="73"/>
      <c r="J19" s="47"/>
      <c r="K19" s="47"/>
      <c r="L19" s="47"/>
    </row>
    <row r="20" spans="2:12" ht="18">
      <c r="B20" s="76"/>
      <c r="C20" s="73" t="s">
        <v>35</v>
      </c>
      <c r="D20" s="75"/>
      <c r="E20" s="65"/>
      <c r="F20" s="47"/>
      <c r="G20" s="47"/>
      <c r="H20" s="76"/>
      <c r="I20" s="73" t="s">
        <v>50</v>
      </c>
      <c r="J20" s="75"/>
      <c r="K20" s="79"/>
      <c r="L20" s="47"/>
    </row>
    <row r="21" spans="2:12" ht="18">
      <c r="B21" s="69"/>
      <c r="C21" s="80" t="s">
        <v>159</v>
      </c>
      <c r="D21" s="65"/>
      <c r="E21" s="65"/>
      <c r="F21" s="47"/>
      <c r="G21" s="47"/>
      <c r="H21" s="69"/>
      <c r="I21" s="73">
        <v>230</v>
      </c>
      <c r="J21" s="47"/>
      <c r="K21" s="47"/>
      <c r="L21" s="47"/>
    </row>
    <row r="22" spans="2:12" ht="18">
      <c r="B22" s="69"/>
      <c r="C22" s="69"/>
      <c r="D22" s="47"/>
      <c r="E22" s="47"/>
      <c r="F22" s="47"/>
      <c r="G22" s="47"/>
      <c r="H22" s="47"/>
      <c r="I22" s="47"/>
      <c r="J22" s="47"/>
      <c r="K22" s="47"/>
      <c r="L22" s="47"/>
    </row>
    <row r="23" ht="12.75">
      <c r="C23" s="47" t="s">
        <v>155</v>
      </c>
    </row>
    <row r="24" spans="3:9" ht="12.75">
      <c r="C24" s="47" t="s">
        <v>156</v>
      </c>
      <c r="G24" s="47"/>
      <c r="H24" s="47"/>
      <c r="I24" s="47"/>
    </row>
    <row r="25" ht="12.75">
      <c r="C25" s="47" t="s">
        <v>153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43091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PageLayoutView="0" workbookViewId="0" topLeftCell="A1">
      <selection activeCell="N30" sqref="N30"/>
    </sheetView>
  </sheetViews>
  <sheetFormatPr defaultColWidth="11.57421875" defaultRowHeight="12.75"/>
  <sheetData>
    <row r="2" spans="1:6" ht="12.75">
      <c r="A2" s="92" t="s">
        <v>63</v>
      </c>
      <c r="B2" s="92"/>
      <c r="C2" s="92"/>
      <c r="D2" s="92"/>
      <c r="E2" s="92"/>
      <c r="F2" s="92"/>
    </row>
    <row r="3" spans="1:6" ht="16.5">
      <c r="A3" s="81" t="s">
        <v>64</v>
      </c>
      <c r="B3" s="82">
        <v>3</v>
      </c>
      <c r="C3" s="82">
        <v>4</v>
      </c>
      <c r="D3" s="82">
        <v>5</v>
      </c>
      <c r="E3" s="82">
        <v>6</v>
      </c>
      <c r="F3" s="82">
        <v>7</v>
      </c>
    </row>
    <row r="4" spans="1:6" ht="16.5">
      <c r="A4" s="81"/>
      <c r="B4" s="83"/>
      <c r="C4" s="83"/>
      <c r="D4" s="83"/>
      <c r="E4" s="83"/>
      <c r="F4" s="83"/>
    </row>
    <row r="5" spans="1:11" ht="18">
      <c r="A5" s="82">
        <v>1</v>
      </c>
      <c r="B5" s="82" t="s">
        <v>65</v>
      </c>
      <c r="C5" s="82" t="s">
        <v>66</v>
      </c>
      <c r="D5" s="82" t="s">
        <v>67</v>
      </c>
      <c r="E5" s="82" t="s">
        <v>68</v>
      </c>
      <c r="F5" s="82" t="s">
        <v>69</v>
      </c>
      <c r="H5" s="68"/>
      <c r="I5" s="68"/>
      <c r="K5" s="84" t="s">
        <v>70</v>
      </c>
    </row>
    <row r="6" spans="1:11" ht="16.5">
      <c r="A6" s="83"/>
      <c r="B6" s="83"/>
      <c r="C6" s="83"/>
      <c r="D6" s="83"/>
      <c r="E6" s="83"/>
      <c r="F6" s="83"/>
      <c r="K6" s="65" t="s">
        <v>71</v>
      </c>
    </row>
    <row r="7" spans="1:11" ht="16.5">
      <c r="A7" s="82">
        <v>2</v>
      </c>
      <c r="B7" s="82" t="s">
        <v>72</v>
      </c>
      <c r="C7" s="82" t="s">
        <v>73</v>
      </c>
      <c r="D7" s="82" t="s">
        <v>74</v>
      </c>
      <c r="E7" s="82" t="s">
        <v>75</v>
      </c>
      <c r="F7" s="82" t="s">
        <v>76</v>
      </c>
      <c r="K7" s="65" t="s">
        <v>77</v>
      </c>
    </row>
    <row r="8" spans="1:11" ht="16.5">
      <c r="A8" s="83"/>
      <c r="B8" s="83"/>
      <c r="C8" s="83"/>
      <c r="D8" s="83"/>
      <c r="E8" s="83"/>
      <c r="F8" s="83"/>
      <c r="K8" s="65" t="s">
        <v>78</v>
      </c>
    </row>
    <row r="9" spans="1:11" ht="16.5">
      <c r="A9" s="82">
        <v>3</v>
      </c>
      <c r="B9" s="82" t="s">
        <v>79</v>
      </c>
      <c r="C9" s="82" t="s">
        <v>80</v>
      </c>
      <c r="D9" s="82" t="s">
        <v>81</v>
      </c>
      <c r="E9" s="82" t="s">
        <v>82</v>
      </c>
      <c r="F9" s="82" t="s">
        <v>83</v>
      </c>
      <c r="K9" s="65" t="s">
        <v>84</v>
      </c>
    </row>
    <row r="10" spans="1:11" ht="16.5">
      <c r="A10" s="83"/>
      <c r="B10" s="83"/>
      <c r="C10" s="83"/>
      <c r="D10" s="83"/>
      <c r="E10" s="83"/>
      <c r="F10" s="83"/>
      <c r="K10" s="65" t="s">
        <v>85</v>
      </c>
    </row>
    <row r="11" spans="1:11" ht="16.5">
      <c r="A11" s="82">
        <v>4</v>
      </c>
      <c r="B11" s="82" t="s">
        <v>86</v>
      </c>
      <c r="C11" s="82" t="s">
        <v>87</v>
      </c>
      <c r="D11" s="82" t="s">
        <v>88</v>
      </c>
      <c r="E11" s="82" t="s">
        <v>89</v>
      </c>
      <c r="F11" s="82" t="s">
        <v>90</v>
      </c>
      <c r="K11" s="65" t="s">
        <v>91</v>
      </c>
    </row>
    <row r="12" spans="1:11" ht="16.5">
      <c r="A12" s="83"/>
      <c r="B12" s="83"/>
      <c r="C12" s="83"/>
      <c r="D12" s="83"/>
      <c r="E12" s="83"/>
      <c r="F12" s="83"/>
      <c r="K12" s="65" t="s">
        <v>92</v>
      </c>
    </row>
    <row r="13" spans="1:11" ht="16.5">
      <c r="A13" s="82">
        <v>5</v>
      </c>
      <c r="B13" s="82" t="s">
        <v>93</v>
      </c>
      <c r="C13" s="82" t="s">
        <v>94</v>
      </c>
      <c r="D13" s="82" t="s">
        <v>95</v>
      </c>
      <c r="E13" s="82" t="s">
        <v>96</v>
      </c>
      <c r="F13" s="82" t="s">
        <v>97</v>
      </c>
      <c r="K13" s="65" t="s">
        <v>79</v>
      </c>
    </row>
    <row r="14" spans="1:11" ht="16.5">
      <c r="A14" s="83"/>
      <c r="B14" s="83"/>
      <c r="C14" s="83"/>
      <c r="D14" s="83"/>
      <c r="E14" s="83"/>
      <c r="F14" s="83"/>
      <c r="K14" s="65" t="s">
        <v>98</v>
      </c>
    </row>
    <row r="15" spans="1:11" ht="16.5">
      <c r="A15" s="82">
        <v>6</v>
      </c>
      <c r="B15" s="82" t="s">
        <v>99</v>
      </c>
      <c r="C15" s="82" t="s">
        <v>100</v>
      </c>
      <c r="D15" s="82" t="s">
        <v>101</v>
      </c>
      <c r="E15" s="82" t="s">
        <v>102</v>
      </c>
      <c r="F15" s="82" t="s">
        <v>103</v>
      </c>
      <c r="K15" s="65"/>
    </row>
    <row r="16" spans="1:6" ht="16.5">
      <c r="A16" s="83"/>
      <c r="B16" s="83"/>
      <c r="C16" s="83"/>
      <c r="D16" s="83"/>
      <c r="E16" s="83"/>
      <c r="F16" s="83"/>
    </row>
    <row r="17" spans="1:6" ht="16.5">
      <c r="A17" s="82">
        <v>7</v>
      </c>
      <c r="B17" s="82" t="s">
        <v>104</v>
      </c>
      <c r="C17" s="85" t="s">
        <v>105</v>
      </c>
      <c r="D17" s="82" t="s">
        <v>106</v>
      </c>
      <c r="E17" s="82" t="s">
        <v>107</v>
      </c>
      <c r="F17" s="82" t="s">
        <v>108</v>
      </c>
    </row>
    <row r="18" spans="1:6" ht="16.5">
      <c r="A18" s="83"/>
      <c r="B18" s="83"/>
      <c r="C18" s="83"/>
      <c r="D18" s="83"/>
      <c r="E18" s="83"/>
      <c r="F18" s="83"/>
    </row>
    <row r="21" spans="1:6" ht="12.75">
      <c r="A21" s="92" t="s">
        <v>63</v>
      </c>
      <c r="B21" s="92"/>
      <c r="C21" s="92"/>
      <c r="D21" s="92"/>
      <c r="E21" s="92"/>
      <c r="F21" s="92"/>
    </row>
    <row r="22" spans="1:6" ht="16.5">
      <c r="A22" s="81" t="s">
        <v>64</v>
      </c>
      <c r="B22" s="82">
        <v>8</v>
      </c>
      <c r="C22" s="82">
        <v>9</v>
      </c>
      <c r="D22" s="82">
        <v>10</v>
      </c>
      <c r="E22" s="82">
        <v>11</v>
      </c>
      <c r="F22" s="82">
        <v>12</v>
      </c>
    </row>
    <row r="23" spans="1:11" ht="16.5">
      <c r="A23" s="81"/>
      <c r="B23" s="83"/>
      <c r="C23" s="83"/>
      <c r="D23" s="83"/>
      <c r="E23" s="83"/>
      <c r="F23" s="83"/>
      <c r="K23" s="84" t="s">
        <v>109</v>
      </c>
    </row>
    <row r="24" spans="1:11" ht="16.5">
      <c r="A24" s="82">
        <v>1</v>
      </c>
      <c r="B24" s="82" t="s">
        <v>110</v>
      </c>
      <c r="C24" s="82" t="s">
        <v>111</v>
      </c>
      <c r="D24" s="82" t="s">
        <v>112</v>
      </c>
      <c r="E24" s="82" t="s">
        <v>113</v>
      </c>
      <c r="F24" s="82" t="s">
        <v>114</v>
      </c>
      <c r="K24" s="65" t="s">
        <v>115</v>
      </c>
    </row>
    <row r="25" spans="1:11" ht="16.5">
      <c r="A25" s="83"/>
      <c r="B25" s="83"/>
      <c r="C25" s="83"/>
      <c r="D25" s="83"/>
      <c r="E25" s="83"/>
      <c r="F25" s="83"/>
      <c r="K25" s="65" t="s">
        <v>116</v>
      </c>
    </row>
    <row r="26" spans="1:11" ht="16.5">
      <c r="A26" s="82">
        <v>2</v>
      </c>
      <c r="B26" s="82" t="s">
        <v>117</v>
      </c>
      <c r="C26" s="82" t="s">
        <v>118</v>
      </c>
      <c r="D26" s="82" t="s">
        <v>119</v>
      </c>
      <c r="E26" s="82" t="s">
        <v>120</v>
      </c>
      <c r="F26" s="82" t="s">
        <v>121</v>
      </c>
      <c r="K26" s="65" t="s">
        <v>117</v>
      </c>
    </row>
    <row r="27" spans="1:11" ht="16.5">
      <c r="A27" s="83"/>
      <c r="B27" s="83"/>
      <c r="C27" s="83"/>
      <c r="D27" s="83"/>
      <c r="E27" s="83"/>
      <c r="F27" s="83"/>
      <c r="K27" s="65" t="s">
        <v>122</v>
      </c>
    </row>
    <row r="28" spans="1:11" ht="16.5">
      <c r="A28" s="82">
        <v>3</v>
      </c>
      <c r="B28" s="82" t="s">
        <v>123</v>
      </c>
      <c r="C28" s="82" t="s">
        <v>124</v>
      </c>
      <c r="D28" s="82" t="s">
        <v>125</v>
      </c>
      <c r="E28" s="82" t="s">
        <v>126</v>
      </c>
      <c r="F28" s="82" t="s">
        <v>127</v>
      </c>
      <c r="K28" s="65" t="s">
        <v>128</v>
      </c>
    </row>
    <row r="29" spans="1:11" ht="16.5">
      <c r="A29" s="83"/>
      <c r="B29" s="83"/>
      <c r="C29" s="83"/>
      <c r="D29" s="83"/>
      <c r="E29" s="83"/>
      <c r="F29" s="83"/>
      <c r="K29" s="65" t="s">
        <v>129</v>
      </c>
    </row>
    <row r="30" spans="1:11" ht="16.5">
      <c r="A30" s="82">
        <v>4</v>
      </c>
      <c r="B30" s="82" t="s">
        <v>130</v>
      </c>
      <c r="C30" s="82" t="s">
        <v>131</v>
      </c>
      <c r="D30" s="82" t="s">
        <v>132</v>
      </c>
      <c r="E30" s="82" t="s">
        <v>133</v>
      </c>
      <c r="F30" s="82" t="s">
        <v>134</v>
      </c>
      <c r="K30" s="65" t="s">
        <v>114</v>
      </c>
    </row>
    <row r="31" spans="1:11" ht="16.5">
      <c r="A31" s="83"/>
      <c r="B31" s="83"/>
      <c r="C31" s="83"/>
      <c r="D31" s="83"/>
      <c r="E31" s="83"/>
      <c r="F31" s="83"/>
      <c r="K31" s="65" t="s">
        <v>135</v>
      </c>
    </row>
    <row r="32" spans="1:11" ht="16.5">
      <c r="A32" s="82">
        <v>5</v>
      </c>
      <c r="B32" s="82" t="s">
        <v>136</v>
      </c>
      <c r="C32" s="82" t="s">
        <v>137</v>
      </c>
      <c r="D32" s="82" t="s">
        <v>138</v>
      </c>
      <c r="E32" s="82" t="s">
        <v>128</v>
      </c>
      <c r="F32" s="82" t="s">
        <v>139</v>
      </c>
      <c r="K32" s="65" t="s">
        <v>140</v>
      </c>
    </row>
    <row r="33" spans="1:11" ht="16.5">
      <c r="A33" s="83"/>
      <c r="B33" s="83"/>
      <c r="C33" s="83"/>
      <c r="D33" s="83"/>
      <c r="E33" s="83"/>
      <c r="F33" s="83"/>
      <c r="K33" s="65"/>
    </row>
    <row r="34" spans="1:6" ht="16.5">
      <c r="A34" s="82">
        <v>6</v>
      </c>
      <c r="B34" s="82" t="s">
        <v>141</v>
      </c>
      <c r="C34" s="82" t="s">
        <v>142</v>
      </c>
      <c r="D34" s="82" t="s">
        <v>143</v>
      </c>
      <c r="E34" s="82" t="s">
        <v>144</v>
      </c>
      <c r="F34" s="82" t="s">
        <v>145</v>
      </c>
    </row>
    <row r="35" spans="1:6" ht="16.5">
      <c r="A35" s="83"/>
      <c r="B35" s="83"/>
      <c r="C35" s="83"/>
      <c r="D35" s="83"/>
      <c r="E35" s="83"/>
      <c r="F35" s="83"/>
    </row>
    <row r="36" spans="1:6" ht="16.5">
      <c r="A36" s="82">
        <v>7</v>
      </c>
      <c r="B36" s="82" t="s">
        <v>146</v>
      </c>
      <c r="C36" s="82" t="s">
        <v>147</v>
      </c>
      <c r="D36" s="82" t="s">
        <v>148</v>
      </c>
      <c r="E36" s="82" t="s">
        <v>115</v>
      </c>
      <c r="F36" s="82" t="s">
        <v>149</v>
      </c>
    </row>
    <row r="37" spans="1:6" ht="16.5">
      <c r="A37" s="83"/>
      <c r="B37" s="83"/>
      <c r="C37" s="83"/>
      <c r="D37" s="83"/>
      <c r="E37" s="83"/>
      <c r="F37" s="83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2018-03-18T17:40:37Z</dcterms:created>
  <dcterms:modified xsi:type="dcterms:W3CDTF">2018-03-18T17:40:43Z</dcterms:modified>
  <cp:category/>
  <cp:version/>
  <cp:contentType/>
  <cp:contentStatus/>
</cp:coreProperties>
</file>